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N:\Kvant\Upphandling\LUP15\"/>
    </mc:Choice>
  </mc:AlternateContent>
  <xr:revisionPtr revIDLastSave="0" documentId="13_ncr:1_{C7F6AD58-0E37-4399-A685-A1B9FDF190A4}" xr6:coauthVersionLast="47" xr6:coauthVersionMax="47" xr10:uidLastSave="{00000000-0000-0000-0000-000000000000}"/>
  <workbookProtection workbookAlgorithmName="SHA-512" workbookHashValue="be8LlI8FSNNuphYoDU2lA+9oerNfja+AAT2CgQfxsi8bS06Cr+/Wjgh3HbGAfFU5RJ8b83c47+rqomxTm397pA==" workbookSaltValue="tja3ovYTjTZyGOmcObFIaw==" workbookSpinCount="100000" lockStructure="1"/>
  <bookViews>
    <workbookView xWindow="990" yWindow="3615" windowWidth="16650" windowHeight="11295" tabRatio="912" xr2:uid="{00000000-000D-0000-FFFF-FFFF00000000}"/>
  </bookViews>
  <sheets>
    <sheet name="Question 2.5" sheetId="77" r:id="rId1"/>
    <sheet name="Question 2.6" sheetId="46" r:id="rId2"/>
    <sheet name="Question 2.13 Direct owners FM" sheetId="47" r:id="rId3"/>
    <sheet name="Question 2.13 Indirect owner FM" sheetId="50" r:id="rId4"/>
    <sheet name="Question 2.15 BO FM" sheetId="74" r:id="rId5"/>
    <sheet name="Question 2.16 BoD FM" sheetId="76" r:id="rId6"/>
    <sheet name="Question 2.19 Direct owners IM" sheetId="51" r:id="rId7"/>
    <sheet name="Question 2.19 Indirect owner IM" sheetId="52" r:id="rId8"/>
    <sheet name="Question 2.21 BO IM" sheetId="72" r:id="rId9"/>
    <sheet name="Question 2.22 BoD IM" sheetId="73" r:id="rId10"/>
    <sheet name="Question 5.6" sheetId="17" r:id="rId11"/>
    <sheet name="Question 5.7" sheetId="38" r:id="rId12"/>
    <sheet name="Question 5.8" sheetId="19" r:id="rId13"/>
    <sheet name="Question 5.9" sheetId="39" r:id="rId14"/>
    <sheet name="Question 5.10" sheetId="6" r:id="rId15"/>
    <sheet name="Question 6.1 Joined" sheetId="20" r:id="rId16"/>
    <sheet name="Question 6.1 Left" sheetId="75" r:id="rId17"/>
    <sheet name="Question 6.2" sheetId="9" r:id="rId18"/>
    <sheet name="Question 6.3" sheetId="60" r:id="rId19"/>
    <sheet name="Question 7.5" sheetId="41" r:id="rId20"/>
    <sheet name="Question 7.6" sheetId="42" r:id="rId21"/>
    <sheet name="Question 7.7" sheetId="43" r:id="rId22"/>
    <sheet name="Question 8.4" sheetId="79" r:id="rId23"/>
    <sheet name="Question 9.2" sheetId="66" r:id="rId24"/>
    <sheet name="Question 10.4" sheetId="68" r:id="rId25"/>
    <sheet name="Question 10.6" sheetId="67" r:id="rId26"/>
    <sheet name="Question 11.5" sheetId="35" r:id="rId27"/>
    <sheet name="Question 13.1 Composite" sheetId="37" r:id="rId28"/>
    <sheet name="Question 13.2 The Fund" sheetId="31" r:id="rId29"/>
    <sheet name="Question 13.2 Composite" sheetId="65" r:id="rId30"/>
    <sheet name="Question 14.1" sheetId="69" r:id="rId31"/>
    <sheet name="Question 14.2" sheetId="81" r:id="rId32"/>
    <sheet name="Information" sheetId="80" state="hidden" r:id="rId33"/>
  </sheets>
  <definedNames>
    <definedName name="Ccy">Information!$D$3</definedName>
    <definedName name="DataDate">Information!$D$4</definedName>
    <definedName name="DataDateStr">Information!$D$5</definedName>
    <definedName name="FiveYear">Information!$D$8</definedName>
    <definedName name="FONDNAME">Information!$D$10</definedName>
    <definedName name="FONDNAMN">Information!$D$10</definedName>
    <definedName name="LUPKOD">Information!$D$9</definedName>
    <definedName name="OneYear">Information!$D$6</definedName>
    <definedName name="ThreeYear">Information!$D$7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65" l="1"/>
  <c r="B5" i="31"/>
  <c r="B5" i="19"/>
  <c r="B5" i="17" l="1"/>
  <c r="B5" i="42"/>
  <c r="C6" i="79"/>
  <c r="D6" i="79"/>
  <c r="B9" i="46" l="1"/>
  <c r="D8" i="77"/>
  <c r="B7" i="65" l="1"/>
  <c r="B7" i="31" l="1"/>
  <c r="G19" i="6"/>
  <c r="G22" i="6"/>
  <c r="F22" i="6"/>
  <c r="E22" i="6"/>
  <c r="D22" i="6"/>
  <c r="C22" i="6"/>
  <c r="G21" i="6"/>
  <c r="F21" i="6"/>
  <c r="E21" i="6"/>
  <c r="D21" i="6"/>
  <c r="C21" i="6"/>
  <c r="G20" i="6"/>
  <c r="F20" i="6"/>
  <c r="E20" i="6"/>
  <c r="D20" i="6"/>
  <c r="C20" i="6"/>
  <c r="F19" i="6"/>
  <c r="E19" i="6"/>
  <c r="D19" i="6"/>
  <c r="C19" i="6"/>
  <c r="B11" i="46"/>
  <c r="B16" i="46"/>
  <c r="B15" i="46"/>
  <c r="G9" i="6"/>
  <c r="G10" i="6"/>
  <c r="F10" i="6"/>
  <c r="E10" i="6"/>
  <c r="D10" i="6"/>
  <c r="C10" i="6"/>
  <c r="F9" i="6"/>
  <c r="E9" i="6"/>
  <c r="D9" i="6"/>
  <c r="C9" i="6"/>
  <c r="B5" i="37" l="1"/>
  <c r="E8" i="69"/>
  <c r="E9" i="69"/>
  <c r="E10" i="69"/>
  <c r="E11" i="69"/>
  <c r="E12" i="69"/>
  <c r="B5" i="81"/>
  <c r="D10" i="80"/>
  <c r="A1" i="42" s="1"/>
  <c r="A1" i="41"/>
  <c r="B8" i="65"/>
  <c r="B8" i="31"/>
  <c r="B12" i="46"/>
  <c r="B14" i="46"/>
  <c r="B14" i="37"/>
  <c r="C6" i="43"/>
  <c r="B7" i="42"/>
  <c r="B18" i="41"/>
  <c r="B16" i="41"/>
  <c r="B14" i="41"/>
  <c r="B12" i="41"/>
  <c r="B8" i="41"/>
  <c r="B18" i="6"/>
  <c r="B16" i="6"/>
  <c r="B14" i="6"/>
  <c r="B12" i="6"/>
  <c r="B8" i="6"/>
  <c r="C6" i="39"/>
  <c r="B7" i="19"/>
  <c r="C6" i="38"/>
  <c r="B22" i="41"/>
  <c r="B21" i="41"/>
  <c r="B20" i="41"/>
  <c r="B19" i="41"/>
  <c r="B17" i="41"/>
  <c r="B15" i="41"/>
  <c r="B13" i="41"/>
  <c r="B11" i="41"/>
  <c r="B10" i="41"/>
  <c r="B9" i="41"/>
  <c r="B7" i="41"/>
  <c r="B22" i="6"/>
  <c r="B21" i="6"/>
  <c r="B20" i="6"/>
  <c r="B19" i="6"/>
  <c r="B17" i="6"/>
  <c r="B15" i="6"/>
  <c r="B13" i="6"/>
  <c r="B11" i="6"/>
  <c r="B10" i="6"/>
  <c r="B9" i="6"/>
  <c r="B7" i="6"/>
  <c r="G6" i="19"/>
  <c r="F6" i="19" s="1"/>
  <c r="E6" i="19" s="1"/>
  <c r="D6" i="19" s="1"/>
  <c r="C6" i="19" s="1"/>
  <c r="H6" i="19" s="1"/>
  <c r="G6" i="17"/>
  <c r="B10" i="46"/>
  <c r="E6" i="67"/>
  <c r="D6" i="67" s="1"/>
  <c r="C6" i="67" s="1"/>
  <c r="H6" i="68"/>
  <c r="G6" i="66"/>
  <c r="F6" i="66" s="1"/>
  <c r="E6" i="66" s="1"/>
  <c r="D6" i="66" s="1"/>
  <c r="C6" i="66" s="1"/>
  <c r="B5" i="43"/>
  <c r="G6" i="42"/>
  <c r="F6" i="42" s="1"/>
  <c r="E6" i="42" s="1"/>
  <c r="D6" i="42" s="1"/>
  <c r="C6" i="42" s="1"/>
  <c r="H6" i="42" s="1"/>
  <c r="E6" i="68"/>
  <c r="B6" i="68" s="1"/>
  <c r="F6" i="17"/>
  <c r="E6" i="17" s="1"/>
  <c r="D6" i="17" s="1"/>
  <c r="C6" i="17" s="1"/>
  <c r="H6" i="17" s="1"/>
  <c r="D19" i="9"/>
  <c r="G19" i="9"/>
  <c r="F19" i="9"/>
  <c r="H19" i="9" s="1"/>
  <c r="E19" i="9"/>
  <c r="C19" i="9"/>
  <c r="D7" i="9"/>
  <c r="F7" i="9"/>
  <c r="H7" i="9" s="1"/>
  <c r="G7" i="9"/>
  <c r="C7" i="9"/>
  <c r="I8" i="9"/>
  <c r="F6" i="76"/>
  <c r="F6" i="73"/>
  <c r="E6" i="72"/>
  <c r="E6" i="52"/>
  <c r="E6" i="51"/>
  <c r="E6" i="74"/>
  <c r="E6" i="47"/>
  <c r="E6" i="50"/>
  <c r="C9" i="69"/>
  <c r="C10" i="69" s="1"/>
  <c r="C11" i="69" s="1"/>
  <c r="C12" i="69" s="1"/>
  <c r="H13" i="17"/>
  <c r="H12" i="17"/>
  <c r="H11" i="17"/>
  <c r="H10" i="17"/>
  <c r="H9" i="17"/>
  <c r="H8" i="17"/>
  <c r="H7" i="17"/>
  <c r="H8" i="42"/>
  <c r="H7" i="42"/>
  <c r="G18" i="41"/>
  <c r="G22" i="41" s="1"/>
  <c r="G17" i="41"/>
  <c r="G16" i="41"/>
  <c r="G15" i="41"/>
  <c r="G14" i="41"/>
  <c r="G13" i="41"/>
  <c r="G12" i="41"/>
  <c r="G11" i="41"/>
  <c r="G8" i="41"/>
  <c r="G7" i="41"/>
  <c r="D9" i="41" s="1"/>
  <c r="I25" i="9"/>
  <c r="H25" i="9"/>
  <c r="I24" i="9"/>
  <c r="H24" i="9"/>
  <c r="I23" i="9"/>
  <c r="H23" i="9"/>
  <c r="I22" i="9"/>
  <c r="H22" i="9"/>
  <c r="I21" i="9"/>
  <c r="H21" i="9"/>
  <c r="I20" i="9"/>
  <c r="H20" i="9"/>
  <c r="I18" i="9"/>
  <c r="H18" i="9"/>
  <c r="I17" i="9"/>
  <c r="H17" i="9"/>
  <c r="I16" i="9"/>
  <c r="H16" i="9"/>
  <c r="I15" i="9"/>
  <c r="H15" i="9"/>
  <c r="I14" i="9"/>
  <c r="H14" i="9"/>
  <c r="I13" i="9"/>
  <c r="H13" i="9"/>
  <c r="I12" i="9"/>
  <c r="H12" i="9"/>
  <c r="I11" i="9"/>
  <c r="H11" i="9"/>
  <c r="I10" i="9"/>
  <c r="H10" i="9"/>
  <c r="I9" i="9"/>
  <c r="H9" i="9"/>
  <c r="H8" i="9"/>
  <c r="G18" i="6"/>
  <c r="G16" i="6"/>
  <c r="G14" i="6"/>
  <c r="G12" i="6"/>
  <c r="G17" i="6"/>
  <c r="G15" i="6"/>
  <c r="G13" i="6"/>
  <c r="G11" i="6"/>
  <c r="G8" i="6"/>
  <c r="G7" i="6"/>
  <c r="H8" i="19"/>
  <c r="H7" i="19"/>
  <c r="H10" i="69"/>
  <c r="H11" i="69"/>
  <c r="H9" i="69"/>
  <c r="H12" i="69"/>
  <c r="H8" i="69"/>
  <c r="F22" i="41"/>
  <c r="E22" i="41"/>
  <c r="D22" i="41"/>
  <c r="C22" i="41"/>
  <c r="G21" i="41"/>
  <c r="F21" i="41"/>
  <c r="E21" i="41"/>
  <c r="D21" i="41"/>
  <c r="C21" i="41"/>
  <c r="F20" i="41"/>
  <c r="E20" i="41"/>
  <c r="D20" i="41"/>
  <c r="C20" i="41"/>
  <c r="G19" i="41"/>
  <c r="F19" i="41"/>
  <c r="E19" i="41"/>
  <c r="D19" i="41"/>
  <c r="C19" i="41"/>
  <c r="G10" i="41"/>
  <c r="F10" i="41"/>
  <c r="E10" i="41"/>
  <c r="D10" i="41"/>
  <c r="C10" i="41"/>
  <c r="G9" i="41"/>
  <c r="F9" i="41"/>
  <c r="E9" i="41"/>
  <c r="C9" i="41"/>
  <c r="A1" i="35" l="1"/>
  <c r="A1" i="52"/>
  <c r="A1" i="81"/>
  <c r="A1" i="72"/>
  <c r="A1" i="47"/>
  <c r="A1" i="38"/>
  <c r="A1" i="51"/>
  <c r="A1" i="6"/>
  <c r="A1" i="66"/>
  <c r="A1" i="75"/>
  <c r="A1" i="74"/>
  <c r="A1" i="60"/>
  <c r="A1" i="79"/>
  <c r="E17" i="69"/>
  <c r="F19" i="69"/>
  <c r="F18" i="69"/>
  <c r="E19" i="69"/>
  <c r="F21" i="69"/>
  <c r="E20" i="69"/>
  <c r="F17" i="69"/>
  <c r="F20" i="69"/>
  <c r="G20" i="41"/>
  <c r="E18" i="69"/>
  <c r="I19" i="9"/>
  <c r="A1" i="17"/>
  <c r="A1" i="43"/>
  <c r="A1" i="77"/>
  <c r="A1" i="19"/>
  <c r="A1" i="68"/>
  <c r="I7" i="9"/>
  <c r="A1" i="46"/>
  <c r="A1" i="39"/>
  <c r="A1" i="67"/>
  <c r="A1" i="50"/>
  <c r="A1" i="20"/>
  <c r="A1" i="37"/>
  <c r="E21" i="69"/>
  <c r="A1" i="31"/>
  <c r="A1" i="76"/>
  <c r="A1" i="9"/>
  <c r="A1" i="65"/>
  <c r="A1" i="69"/>
  <c r="A1" i="73"/>
  <c r="D17" i="69" l="1"/>
  <c r="D19" i="69"/>
  <c r="D21" i="69"/>
  <c r="D18" i="69"/>
  <c r="D20" i="69"/>
  <c r="D22" i="69" l="1"/>
</calcChain>
</file>

<file path=xl/sharedStrings.xml><?xml version="1.0" encoding="utf-8"?>
<sst xmlns="http://schemas.openxmlformats.org/spreadsheetml/2006/main" count="294" uniqueCount="220">
  <si>
    <t>It is mandatory to complete the yellow fields. Enter only facts, no comments.</t>
  </si>
  <si>
    <t>As of the last tender date</t>
  </si>
  <si>
    <t>Name of the fund</t>
  </si>
  <si>
    <t>Name of the depositary</t>
  </si>
  <si>
    <t>The depositary's registration number</t>
  </si>
  <si>
    <t>Administrator of the shareholder register</t>
  </si>
  <si>
    <t>The Fund's Bloomberg ticker (if not avaliable, the field can be left blank)</t>
  </si>
  <si>
    <t>Is investment management delegated to a legal entity other than the Fund Manager?</t>
  </si>
  <si>
    <t>The Fund's legal structure</t>
  </si>
  <si>
    <t>Year the current Investment Team was formed</t>
  </si>
  <si>
    <t>Number of people in the Investment Team (see Procurement Guidelines for defintion of the Investment Team)</t>
  </si>
  <si>
    <t>The Fund's benchmark</t>
  </si>
  <si>
    <t>Currency of the Fund's benchmark</t>
  </si>
  <si>
    <t>Is the Fund's benchmark returns assuming reinvestment of all cash distributions (total return index)?</t>
  </si>
  <si>
    <t>Bloomberg ticker for the Fund's benchmark (if not avaliable, the field can be left blank)</t>
  </si>
  <si>
    <t>Investment universe</t>
  </si>
  <si>
    <t>Investment style (e.g. value, growth, core, GARP)</t>
  </si>
  <si>
    <t>Investment process (e.g. bottom-up, top-down)</t>
  </si>
  <si>
    <t>Investment horizon (years)</t>
  </si>
  <si>
    <t>As of the tender date or as specified</t>
  </si>
  <si>
    <t>Number of holdings normally in the portfolio</t>
  </si>
  <si>
    <t>Total weight of the ten largest holdings (%)</t>
  </si>
  <si>
    <t>Maximum allowed proportion of NAV that can be invested in assets not included in the Fund's benchmark (%)</t>
  </si>
  <si>
    <t>Relative target return per annum over a market cycle (3-5 years) (%)</t>
  </si>
  <si>
    <t>Expected range of ex-post active risk (tracking error) in relation to the Fund's benchmark (%)</t>
  </si>
  <si>
    <t>Is the performance track-record of the share class available in Morningstar Direct (Yes/No)?</t>
  </si>
  <si>
    <t>Is the performance track-record of the share class or a composite of which the Fund is part available in the eVestment database? If so, please indicate the identification code or equivalent</t>
  </si>
  <si>
    <t>Minimum share of sustainable investments with environmental targets (%)</t>
  </si>
  <si>
    <t>Minimum share of sustainable investments with a social targets (%)</t>
  </si>
  <si>
    <t>Average NAV means the annual average of the opening and closing values.</t>
  </si>
  <si>
    <t>Please fill in the yellow-coloured fields according to the instructions in the table below.</t>
  </si>
  <si>
    <t>Gross return</t>
  </si>
  <si>
    <t>Benchmark return</t>
  </si>
  <si>
    <t>First name</t>
  </si>
  <si>
    <t>Surname</t>
  </si>
  <si>
    <t>Independence</t>
  </si>
  <si>
    <t>Date of entry</t>
  </si>
  <si>
    <t>Financial information Fund Manager (5.6)</t>
  </si>
  <si>
    <t>EBITDA</t>
  </si>
  <si>
    <t>Net result</t>
  </si>
  <si>
    <t>Total assets</t>
  </si>
  <si>
    <t>Total liabilities</t>
  </si>
  <si>
    <t>Total equity</t>
  </si>
  <si>
    <t>Personnel costs</t>
  </si>
  <si>
    <t>Number of employees</t>
  </si>
  <si>
    <t>The three largest Strategies of the Fund Manager (5.7)</t>
  </si>
  <si>
    <t>Share of total assets under management (%)</t>
  </si>
  <si>
    <t>Largest Strategy</t>
  </si>
  <si>
    <t xml:space="preserve">Second largest Strategy </t>
  </si>
  <si>
    <t>Third largest Strategy</t>
  </si>
  <si>
    <t>The Fund Manager's assets under management and number of Accounts (5.8)</t>
  </si>
  <si>
    <t>Total number of Accounts</t>
  </si>
  <si>
    <t>Percentage of the above-stated assets under management from companies within the Fund Manager's Group of Companies (%)</t>
  </si>
  <si>
    <t>Percentage of the above number of accounts belonging to companies within the Fund Manager's Group of Companies (%)</t>
  </si>
  <si>
    <t xml:space="preserve"> </t>
  </si>
  <si>
    <t>Three largest Accounts of the Fund Manager (5.9)</t>
  </si>
  <si>
    <t>Customer category</t>
  </si>
  <si>
    <t>Largest Account</t>
  </si>
  <si>
    <t>Second largest Account</t>
  </si>
  <si>
    <t>Third largest Account</t>
  </si>
  <si>
    <t>Changes in Fund Manager's assets under management (inflows and outflows) and number of Accounts (5.10)</t>
  </si>
  <si>
    <t>Institutional clients (discretionary mandates)</t>
  </si>
  <si>
    <t>Institutional clients (funds)</t>
  </si>
  <si>
    <t>Distribution via platforms</t>
  </si>
  <si>
    <t>Own distribution (funds)</t>
  </si>
  <si>
    <t>Total</t>
  </si>
  <si>
    <t>Persons who joined the Investment Team (6.1)</t>
  </si>
  <si>
    <t>Date of employment
(yyyy-mm-dd)</t>
  </si>
  <si>
    <t xml:space="preserve">Name </t>
  </si>
  <si>
    <t>Responsibility</t>
  </si>
  <si>
    <t>Previous employer</t>
  </si>
  <si>
    <t>Persons who left the Investment Team (6.1)</t>
  </si>
  <si>
    <t>Name</t>
  </si>
  <si>
    <t>Year of employment</t>
  </si>
  <si>
    <t>Investment Management resources (6.2)</t>
  </si>
  <si>
    <t>Please complete the yellow fields. Investment Team refers to the group of employees in the management organisation who work on and are responsible for the different stages of the investment process for the Strategy.</t>
  </si>
  <si>
    <t>Current number of full-time employees</t>
  </si>
  <si>
    <t>Available third party resources (full-time employees)</t>
  </si>
  <si>
    <t>Total work experience (years)</t>
  </si>
  <si>
    <t>Number of new hires (last 3 years)</t>
  </si>
  <si>
    <t>Number of leavers (last 3 years)</t>
  </si>
  <si>
    <t>Turnover</t>
  </si>
  <si>
    <t>Change</t>
  </si>
  <si>
    <t xml:space="preserve"> The Fund Manager</t>
  </si>
  <si>
    <t>Portfolio Managers</t>
  </si>
  <si>
    <t>Analysts</t>
  </si>
  <si>
    <t>Execution</t>
  </si>
  <si>
    <t>Strategists and macroeconomists</t>
  </si>
  <si>
    <t>Sustainability</t>
  </si>
  <si>
    <t>Legal  (incl. tax)</t>
  </si>
  <si>
    <t>Administration and accounting</t>
  </si>
  <si>
    <t>Investment monitoring and risk management</t>
  </si>
  <si>
    <t>Compliance</t>
  </si>
  <si>
    <t>KYC and crime prevention</t>
  </si>
  <si>
    <t>Other</t>
  </si>
  <si>
    <t xml:space="preserve"> Investment Team</t>
  </si>
  <si>
    <t xml:space="preserve">Portfolio Managers </t>
  </si>
  <si>
    <t>Investment Team (6.3)</t>
  </si>
  <si>
    <t>Portfolio Manager or deputy Portfolio Manager</t>
  </si>
  <si>
    <t>Any Fund for which the person is the responsible Portfolio Manager.</t>
  </si>
  <si>
    <t>Any Fund for which the person is the deputy Portfolio Manager.</t>
  </si>
  <si>
    <t>Other responsibilities</t>
  </si>
  <si>
    <t>Time allocated (%)</t>
  </si>
  <si>
    <t>Name of fund</t>
  </si>
  <si>
    <t>Date of allocation of responsibilities
(month yyyy)</t>
  </si>
  <si>
    <t>Other asset management responsibilities 
(time allocated %)</t>
  </si>
  <si>
    <t>Marketing
 (time allocated %)</t>
  </si>
  <si>
    <t>Administration 
(time allocated %)</t>
  </si>
  <si>
    <t>Other 
(time allocated %)</t>
  </si>
  <si>
    <t>Changes in assets under management (inflows and outflows) and number of Accounts in the Strategy (7.5)</t>
  </si>
  <si>
    <t>Please complete the yellow fields. Increases and decreases in assets under management should only be attributed to capital inflows and outflows, not changes in value. Inflows and outflows should be reported separately. For platforms, e.g. the Swedish Pensions Agency is considered to be one Account.
See the Procurement Guidelines for definitions of Accounts and Strategy.</t>
  </si>
  <si>
    <t>Fund Manager's assets under management and number of Accounts in the Strategy (7.6)</t>
  </si>
  <si>
    <t>Largest Accounts in the Fund (7.7)</t>
  </si>
  <si>
    <t>Please complete the yellow fields.</t>
  </si>
  <si>
    <t>General meetings where the Fund had voting rights, number</t>
  </si>
  <si>
    <t>Comment</t>
  </si>
  <si>
    <t>Active share in the Fund (9.2)</t>
  </si>
  <si>
    <t>Please complete the yellow fields. Enter the information for all years, or for the shorter period the Fund has been operating, as of the respective date.</t>
  </si>
  <si>
    <t>Active share (%)</t>
  </si>
  <si>
    <t>Active share refers to the share of the Fund's NAV that is not included in its benchmark.
For the definition of active share, see Annex 2 Procurement Specifications.</t>
  </si>
  <si>
    <t>Top five brokers on the counterparty list (10.4)</t>
  </si>
  <si>
    <t>Counterpart</t>
  </si>
  <si>
    <t>Transaction costs and turnover rate (10.6)</t>
  </si>
  <si>
    <t>Please complete the yellow fields. Enter the information for the period of time, or for the shorter period of time the Fund has been operating, as of the respective date.</t>
  </si>
  <si>
    <t>Transaction costs (Bp)</t>
  </si>
  <si>
    <t>Turnover rate (times)</t>
  </si>
  <si>
    <t>Transaction costs are expressed as a porportion of the average NAV. The turnover rate is calculated as the lower of the Fund's total purchases or total sales of securities divided by the average NAV. Average NAV refers to the annual average of the opening and closing values.</t>
  </si>
  <si>
    <t>Anti-dilution and liquidity tools (11.5)</t>
  </si>
  <si>
    <t>Please complete the yellow fields</t>
  </si>
  <si>
    <t>Yes/No</t>
  </si>
  <si>
    <t>Maximum adjustment factor/fee</t>
  </si>
  <si>
    <t>Partial adjusted unit value (partial swing pricing)</t>
  </si>
  <si>
    <t>Fully adjusted fund unit value (full swing pricing)</t>
  </si>
  <si>
    <t>Fees for dilution protection (Anti-Dilution Levy)</t>
  </si>
  <si>
    <t>Redemption barriers</t>
  </si>
  <si>
    <t>Discretionary redemption fee</t>
  </si>
  <si>
    <t>Composite return data (13.1)</t>
  </si>
  <si>
    <t>Name of the Composite</t>
  </si>
  <si>
    <t>Composite Benchmark</t>
  </si>
  <si>
    <t>Is the Composite currency hedged (Yes/No)</t>
  </si>
  <si>
    <t>Spread in returns (standard deviation) over the last three years between the portfolios in the composite</t>
  </si>
  <si>
    <t>Current number of portfolios in Composite (if applicable)</t>
  </si>
  <si>
    <t>Key figures for the Fund and the benchmark (13.2)</t>
  </si>
  <si>
    <t>Portfolio total return p.a. (%)</t>
  </si>
  <si>
    <t>Portfolio volatility p.a. (%)</t>
  </si>
  <si>
    <t>Benchmark total return p.a. (%)</t>
  </si>
  <si>
    <t>Benchmark volatility p.a. (%)</t>
  </si>
  <si>
    <t>Relative return p.a. (percentage points)</t>
  </si>
  <si>
    <t>Active risk (tracking error) p.a. (%)</t>
  </si>
  <si>
    <t xml:space="preserve">Relative return means the return of the portfolio less the performance of the benchmark.
If the period since inception is less than one year, the ratios should not be annualised. </t>
  </si>
  <si>
    <t>Key figures Composite and benchmark (13.2)</t>
  </si>
  <si>
    <t>Relative return means the return of the portfolio less the performance of the benchmark.</t>
  </si>
  <si>
    <t>Procured Price (14.1)</t>
  </si>
  <si>
    <t>Size of the Swedish Pension Agency's invested capital</t>
  </si>
  <si>
    <t>Procured Price (Annual management cost) (Bp)</t>
  </si>
  <si>
    <t>Annual management fee (Bp)</t>
  </si>
  <si>
    <t>Interval</t>
  </si>
  <si>
    <t>Minimum amount in interval (SEK)</t>
  </si>
  <si>
    <t>Maximum amount in interval (SEK)</t>
  </si>
  <si>
    <t>Procured Price 
(Annual management cost) (Bp)</t>
  </si>
  <si>
    <t>The Swedish Pension Agency's invested capital (mSEK)</t>
  </si>
  <si>
    <t>Tender</t>
  </si>
  <si>
    <t>Type of cost</t>
  </si>
  <si>
    <t>Share of annual administrative or operational costs (%)</t>
  </si>
  <si>
    <t>Indicate whether cost is variable or fixed (V/F)</t>
  </si>
  <si>
    <t>Paid to Related Party (YES/NO)</t>
  </si>
  <si>
    <t>Frequency of renegotiation or revision</t>
  </si>
  <si>
    <t/>
  </si>
  <si>
    <t>Currency</t>
  </si>
  <si>
    <t>USD</t>
  </si>
  <si>
    <t>Last data date</t>
  </si>
  <si>
    <t>Last data date string</t>
  </si>
  <si>
    <t>One year period</t>
  </si>
  <si>
    <t>Three year period</t>
  </si>
  <si>
    <t>Five year period</t>
  </si>
  <si>
    <t>LUP Code</t>
  </si>
  <si>
    <t>Basis for the beneficial ownership</t>
  </si>
  <si>
    <t>Date of launch (yyyy-mm-dd)</t>
  </si>
  <si>
    <t>Percentage of the above-stated number of accounts attributable to companies within the Fund Manager's Group of Companies (%)</t>
  </si>
  <si>
    <t>Fund</t>
  </si>
  <si>
    <t>Please complete the yellow fields. Enter only facts, no comments. If no answer is available write 'Information missing'.</t>
  </si>
  <si>
    <t>Please fill in the yellow-coloured fields.</t>
  </si>
  <si>
    <t>Please fill in the yellow-coloured fields. If no persons have left the Investment Team in the last five years, this can be indicated in the first row of the table.</t>
  </si>
  <si>
    <t>Please fill in the yellow-coloured fields. If no persons have joined the Investment Team in the last five years, this can be indicated in the first row of the table.</t>
  </si>
  <si>
    <t>Percentage of these meetings where the Fund exercised its voting rights (%)</t>
  </si>
  <si>
    <t>Percentage of proposals at these meetings where the Fund voted in accordance with the board's proposals or recommendations (%)</t>
  </si>
  <si>
    <t>Volume (% of total)</t>
  </si>
  <si>
    <t>Brokerage fees (% of total)</t>
  </si>
  <si>
    <t>Weight (%)</t>
  </si>
  <si>
    <t>Information on the Fund (2.5)</t>
  </si>
  <si>
    <t>Information on the Fund (2.6)</t>
  </si>
  <si>
    <t>Direct ownership Fund Manager (2.13)</t>
  </si>
  <si>
    <t>Indirect ownership Fund Manager (2.13)</t>
  </si>
  <si>
    <t>Beneficial owner Fund manager (2.15)</t>
  </si>
  <si>
    <t>Direct ownership Investment Manager (2.19)</t>
  </si>
  <si>
    <t>Board of Directors Fund Manager (2.16)</t>
  </si>
  <si>
    <t>Indirect ownership Investment Manager (2.19)</t>
  </si>
  <si>
    <t>Beneficial owner Investment Manager (2.21)</t>
  </si>
  <si>
    <t>Board of Directors Investment Manager (2.22)</t>
  </si>
  <si>
    <t>2023-2025</t>
  </si>
  <si>
    <t>2021-2025</t>
  </si>
  <si>
    <t>Voting statistics for the Fund (8.4)</t>
  </si>
  <si>
    <t>ISIN of the fund (12 characters only, no comments)</t>
  </si>
  <si>
    <t>The Fund's ongoing costs (14.2)</t>
  </si>
  <si>
    <t>Please fill in the yellow-coloured fields.
In case there is no Beneficial owner this should be stated in column B.</t>
  </si>
  <si>
    <t>Spread in the differences (standard deviation) in active risk (tracking error) over the last three years between the portfolios in the composite</t>
  </si>
  <si>
    <t>Please complete the yellow fields. Information about the Fund Manager refers to the legal entity specified in the reponse to question 2.1 a in the RFP.</t>
  </si>
  <si>
    <t>Please complete the yellow fields. Information about the Fund Manager refers to the legal entity specified in the reponse to question 2.1 a in the RFP.
Please refer to the Procurement Guidelines for the definition of Accounts.</t>
  </si>
  <si>
    <t>Please complete the yellow fields. Information about the Fund Manager refers to the legal entity specified in the reponse to question 2.1 a in the RFP. Increases and decreases in assets under management should only be attributed to capital inflows and outflows, not changes in value. Inflows and outflows should be reported separately. For platforms, e.g. the Swedish Pensions Agency is considered as one Account. Please refer to the Procurement Instructions for the definition of Accounts.</t>
  </si>
  <si>
    <t>Date the person left
(yyyy-mm-dd)</t>
  </si>
  <si>
    <t>Direct owner (full name of company or person)</t>
  </si>
  <si>
    <t>Share of equity (%)</t>
  </si>
  <si>
    <t>Voting rights - Share of votes (%)</t>
  </si>
  <si>
    <t>Indirect owner (full name of company or person)</t>
  </si>
  <si>
    <t>Annual administrative or operating costs (Bp)</t>
  </si>
  <si>
    <t>Please fill in the yellow-coloured fields. State the Portfolio Managers name on every row in column B.
Please refer to the Procurement Guidelines for the definition of Portfolio Manager.</t>
  </si>
  <si>
    <t>Snap time for the prices used when setting the Fund's NAV (if close prices is used the field can be left blank)</t>
  </si>
  <si>
    <t>30 September 2026</t>
  </si>
  <si>
    <t>LUP 2026-4</t>
  </si>
  <si>
    <t xml:space="preserve">Please complete the yellow fields only. The Procured Price is automatically calculated based on the indicated management fee and administration or operating costs. Please note that the amounts are stated in SEK.
If the management fee and administration or operating costs are the same regardless of the capital invested, it is sufficient to fill in the mandatory information in intervals 1 and 5. If it is a model where management fees and administration or operating costs vary with the amount invested by the Swedish Pension Agency, the first de-escalation of the price shall take place at SEK 1,000 million. A maximum of five intervals may be specified.
Note that costs for securities lending, class actions or other such costs associated with a net income in the Fund shall not be included in the fees for other administrative or operational costs.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</si>
</sst>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 _k_r_-;\-* #,##0.00\ _k_r_-;_-* &quot;-&quot;??\ _k_r_-;_-@_-"/>
    <numFmt numFmtId="165" formatCode="_ * #,##0.00_ ;_ * \-#,##0.00_ ;_ * &quot;-&quot;??_ ;_ @_ "/>
    <numFmt numFmtId="166" formatCode="0.0%"/>
    <numFmt numFmtId="167" formatCode="_(* #,##0.00_);_(* \(#,##0.00\);_(* &quot;-&quot;??_);_(@_)"/>
    <numFmt numFmtId="168" formatCode="0.000%"/>
    <numFmt numFmtId="169" formatCode="_ * #,##0.000_ ;_ * \-#,##0.000_ ;_ * &quot;-&quot;??_ ;_ @_ "/>
    <numFmt numFmtId="170" formatCode="#,##0.0"/>
    <numFmt numFmtId="171" formatCode="#,##0_ ;\-#,##0\ "/>
    <numFmt numFmtId="172" formatCode="#,##0.00_ ;\-#,##0.00\ "/>
    <numFmt numFmtId="173" formatCode="[$-41D]mmmm\ yyyy;@"/>
    <numFmt numFmtId="174" formatCode="[$-409]mmmm\ d\,\ yyyy;@"/>
  </numFmts>
  <fonts count="59"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b/>
      <sz val="10"/>
      <name val="Arial"/>
      <family val="2"/>
    </font>
    <font>
      <sz val="11"/>
      <color theme="1"/>
      <name val="Arial"/>
      <family val="2"/>
    </font>
    <font>
      <b/>
      <sz val="11"/>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9"/>
      <name val="Arial"/>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0"/>
      <name val="Calibri"/>
      <family val="2"/>
    </font>
    <font>
      <b/>
      <sz val="11"/>
      <color indexed="63"/>
      <name val="Calibri"/>
      <family val="2"/>
    </font>
    <font>
      <sz val="11"/>
      <color rgb="FF000000"/>
      <name val="Calibri"/>
      <family val="2"/>
    </font>
    <font>
      <sz val="10"/>
      <name val="MS Sans Serif"/>
      <family val="2"/>
    </font>
    <font>
      <b/>
      <sz val="18"/>
      <color indexed="56"/>
      <name val="Cambria"/>
      <family val="2"/>
    </font>
    <font>
      <b/>
      <sz val="11"/>
      <color indexed="8"/>
      <name val="Calibri"/>
      <family val="2"/>
    </font>
    <font>
      <sz val="10"/>
      <name val="Arial"/>
      <family val="2"/>
    </font>
    <font>
      <sz val="11"/>
      <color indexed="8"/>
      <name val="Arial"/>
      <family val="2"/>
    </font>
    <font>
      <sz val="12"/>
      <name val="Arial"/>
      <family val="2"/>
    </font>
    <font>
      <sz val="8"/>
      <name val="Arial"/>
      <family val="2"/>
    </font>
    <font>
      <b/>
      <i/>
      <sz val="9"/>
      <color rgb="FFFF0000"/>
      <name val="Arial"/>
      <family val="2"/>
    </font>
    <font>
      <b/>
      <i/>
      <sz val="10"/>
      <color rgb="FFFF0000"/>
      <name val="Arial"/>
      <family val="2"/>
    </font>
    <font>
      <b/>
      <sz val="10"/>
      <color rgb="FF5F497A"/>
      <name val="Arial"/>
      <family val="2"/>
    </font>
    <font>
      <b/>
      <sz val="10"/>
      <color theme="0"/>
      <name val="Arial"/>
      <family val="2"/>
    </font>
    <font>
      <i/>
      <sz val="10"/>
      <name val="Arial"/>
      <family val="2"/>
    </font>
    <font>
      <b/>
      <sz val="8"/>
      <color indexed="8"/>
      <name val="Arial"/>
      <family val="2"/>
    </font>
    <font>
      <b/>
      <sz val="8"/>
      <name val="Arial"/>
      <family val="2"/>
    </font>
    <font>
      <sz val="10"/>
      <color theme="1"/>
      <name val="Arial"/>
      <family val="2"/>
    </font>
    <font>
      <b/>
      <sz val="10"/>
      <color indexed="8"/>
      <name val="Arial"/>
      <family val="2"/>
    </font>
    <font>
      <sz val="12"/>
      <color theme="1"/>
      <name val="Arial"/>
      <family val="2"/>
    </font>
    <font>
      <sz val="10"/>
      <color rgb="FFFF0000"/>
      <name val="Arial"/>
      <family val="2"/>
    </font>
    <font>
      <b/>
      <sz val="8"/>
      <color theme="0" tint="-0.499984740745262"/>
      <name val="Arial"/>
      <family val="2"/>
    </font>
    <font>
      <sz val="6"/>
      <name val="Arial"/>
      <family val="2"/>
    </font>
    <font>
      <b/>
      <sz val="10"/>
      <color theme="1"/>
      <name val="Arial"/>
      <family val="2"/>
    </font>
    <font>
      <sz val="8"/>
      <color theme="1"/>
      <name val="Arial"/>
      <family val="2"/>
    </font>
    <font>
      <sz val="8"/>
      <color theme="0" tint="-0.499984740745262"/>
      <name val="Arial"/>
      <family val="2"/>
    </font>
    <font>
      <b/>
      <sz val="10"/>
      <color theme="6" tint="-0.249977111117893"/>
      <name val="Arial"/>
      <family val="2"/>
    </font>
    <font>
      <b/>
      <sz val="12"/>
      <color rgb="FFFF0000"/>
      <name val="Arial"/>
      <family val="2"/>
    </font>
    <font>
      <i/>
      <sz val="10"/>
      <color theme="1"/>
      <name val="Arial"/>
      <family val="2"/>
    </font>
    <font>
      <sz val="12"/>
      <color rgb="FFFF0000"/>
      <name val="Arial"/>
      <family val="2"/>
    </font>
    <font>
      <i/>
      <sz val="8"/>
      <name val="Arial"/>
      <family val="2"/>
    </font>
    <font>
      <i/>
      <sz val="11"/>
      <color theme="1"/>
      <name val="Arial"/>
      <family val="2"/>
    </font>
    <font>
      <sz val="8"/>
      <color rgb="FFFF0000"/>
      <name val="Arial"/>
      <family val="2"/>
    </font>
    <font>
      <b/>
      <sz val="9"/>
      <name val="Arial"/>
      <family val="2"/>
    </font>
    <font>
      <i/>
      <sz val="8"/>
      <color theme="1"/>
      <name val="Arial"/>
      <family val="2"/>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4"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rgb="FFFFFF99"/>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E5E5FF"/>
        <bgColor indexed="64"/>
      </patternFill>
    </fill>
    <fill>
      <patternFill patternType="solid">
        <fgColor theme="0" tint="-4.9989318521683403E-2"/>
        <bgColor indexed="64"/>
      </patternFill>
    </fill>
    <fill>
      <patternFill patternType="solid">
        <fgColor rgb="FF83AAE4"/>
        <bgColor indexed="64"/>
      </patternFill>
    </fill>
    <fill>
      <patternFill patternType="solid">
        <fgColor rgb="FF2255A2"/>
        <bgColor indexed="64"/>
      </patternFill>
    </fill>
    <fill>
      <patternFill patternType="solid">
        <fgColor rgb="FFFFFFCC"/>
        <bgColor indexed="64"/>
      </patternFill>
    </fill>
  </fills>
  <borders count="8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4" tint="-0.499984740745262"/>
      </left>
      <right style="thin">
        <color theme="4" tint="-0.499984740745262"/>
      </right>
      <top/>
      <bottom/>
      <diagonal/>
    </border>
    <border>
      <left style="thin">
        <color rgb="FF5F497A"/>
      </left>
      <right style="thin">
        <color rgb="FF5F497A"/>
      </right>
      <top style="thin">
        <color rgb="FF5F497A"/>
      </top>
      <bottom/>
      <diagonal/>
    </border>
    <border>
      <left style="thin">
        <color rgb="FF5F497A"/>
      </left>
      <right/>
      <top style="thin">
        <color rgb="FF5F497A"/>
      </top>
      <bottom/>
      <diagonal/>
    </border>
    <border>
      <left/>
      <right/>
      <top/>
      <bottom style="thin">
        <color rgb="FF5F497A"/>
      </bottom>
      <diagonal/>
    </border>
    <border>
      <left/>
      <right style="thin">
        <color rgb="FF5F497A"/>
      </right>
      <top style="thin">
        <color rgb="FF5F497A"/>
      </top>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tint="-0.499984740745262"/>
      </left>
      <right style="thin">
        <color rgb="FF5F497A"/>
      </right>
      <top/>
      <bottom/>
      <diagonal/>
    </border>
    <border>
      <left style="thin">
        <color theme="1"/>
      </left>
      <right style="thin">
        <color rgb="FF5F497A"/>
      </right>
      <top/>
      <bottom/>
      <diagonal/>
    </border>
    <border>
      <left style="thin">
        <color theme="1"/>
      </left>
      <right style="thin">
        <color rgb="FF5F497A"/>
      </right>
      <top/>
      <bottom style="thin">
        <color theme="1"/>
      </bottom>
      <diagonal/>
    </border>
    <border>
      <left style="thin">
        <color theme="1"/>
      </left>
      <right style="thin">
        <color theme="1"/>
      </right>
      <top style="thin">
        <color rgb="FF5F497A"/>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1"/>
      </right>
      <top style="thin">
        <color theme="1"/>
      </top>
      <bottom/>
      <diagonal/>
    </border>
    <border>
      <left/>
      <right/>
      <top style="thin">
        <color rgb="FF5F497A"/>
      </top>
      <bottom/>
      <diagonal/>
    </border>
    <border>
      <left/>
      <right style="thin">
        <color auto="1"/>
      </right>
      <top/>
      <bottom/>
      <diagonal/>
    </border>
    <border>
      <left style="thin">
        <color indexed="64"/>
      </left>
      <right style="thin">
        <color theme="1"/>
      </right>
      <top style="thin">
        <color indexed="64"/>
      </top>
      <bottom style="thin">
        <color rgb="FF5F497A"/>
      </bottom>
      <diagonal/>
    </border>
    <border>
      <left style="thin">
        <color theme="1"/>
      </left>
      <right style="thin">
        <color theme="1"/>
      </right>
      <top style="thin">
        <color indexed="64"/>
      </top>
      <bottom style="thin">
        <color rgb="FF5F497A"/>
      </bottom>
      <diagonal/>
    </border>
    <border>
      <left/>
      <right style="thin">
        <color indexed="64"/>
      </right>
      <top style="thin">
        <color indexed="64"/>
      </top>
      <bottom/>
      <diagonal/>
    </border>
    <border>
      <left style="thin">
        <color indexed="64"/>
      </left>
      <right style="thin">
        <color theme="1"/>
      </right>
      <top style="thin">
        <color rgb="FF5F497A"/>
      </top>
      <bottom/>
      <diagonal/>
    </border>
    <border>
      <left style="thin">
        <color indexed="64"/>
      </left>
      <right style="thin">
        <color theme="1"/>
      </right>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theme="1"/>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style="thin">
        <color theme="1"/>
      </top>
      <bottom style="thin">
        <color theme="1"/>
      </bottom>
      <diagonal/>
    </border>
    <border>
      <left style="thin">
        <color theme="1"/>
      </left>
      <right/>
      <top/>
      <bottom/>
      <diagonal/>
    </border>
    <border>
      <left style="thin">
        <color theme="1"/>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5F497A"/>
      </left>
      <right/>
      <top/>
      <bottom/>
      <diagonal/>
    </border>
    <border>
      <left style="thin">
        <color theme="1"/>
      </left>
      <right/>
      <top style="thin">
        <color theme="1"/>
      </top>
      <bottom style="thin">
        <color theme="1"/>
      </bottom>
      <diagonal/>
    </border>
    <border>
      <left style="thin">
        <color theme="4" tint="-0.499984740745262"/>
      </left>
      <right style="thin">
        <color theme="4" tint="-0.499984740745262"/>
      </right>
      <top/>
      <bottom style="thin">
        <color indexed="64"/>
      </bottom>
      <diagonal/>
    </border>
    <border>
      <left/>
      <right style="thin">
        <color theme="1"/>
      </right>
      <top/>
      <bottom/>
      <diagonal/>
    </border>
    <border>
      <left/>
      <right style="thin">
        <color theme="1"/>
      </right>
      <top style="thin">
        <color rgb="FF5F497A"/>
      </top>
      <bottom/>
      <diagonal/>
    </border>
    <border>
      <left style="thin">
        <color theme="1"/>
      </left>
      <right/>
      <top style="thin">
        <color theme="1"/>
      </top>
      <bottom/>
      <diagonal/>
    </border>
    <border>
      <left/>
      <right style="thin">
        <color theme="1"/>
      </right>
      <top style="thin">
        <color theme="1"/>
      </top>
      <bottom/>
      <diagonal/>
    </border>
    <border>
      <left style="thin">
        <color rgb="FF5F497A"/>
      </left>
      <right style="thin">
        <color rgb="FF5F497A"/>
      </right>
      <top/>
      <bottom/>
      <diagonal/>
    </border>
    <border>
      <left style="thin">
        <color theme="1"/>
      </left>
      <right style="thin">
        <color theme="1"/>
      </right>
      <top/>
      <bottom style="thin">
        <color rgb="FF5F497A"/>
      </bottom>
      <diagonal/>
    </border>
    <border>
      <left style="thin">
        <color theme="1"/>
      </left>
      <right style="thin">
        <color indexed="64"/>
      </right>
      <top/>
      <bottom style="thin">
        <color rgb="FF5F497A"/>
      </bottom>
      <diagonal/>
    </border>
    <border>
      <left style="thin">
        <color indexed="64"/>
      </left>
      <right style="thin">
        <color theme="1"/>
      </right>
      <top/>
      <bottom style="thin">
        <color rgb="FF5F497A"/>
      </bottom>
      <diagonal/>
    </border>
    <border>
      <left style="thin">
        <color rgb="FF5F497A"/>
      </left>
      <right style="thin">
        <color indexed="64"/>
      </right>
      <top/>
      <bottom style="thin">
        <color rgb="FF5F497A"/>
      </bottom>
      <diagonal/>
    </border>
    <border>
      <left style="thin">
        <color rgb="FF5F497A"/>
      </left>
      <right/>
      <top/>
      <bottom style="thin">
        <color rgb="FF5F497A"/>
      </bottom>
      <diagonal/>
    </border>
    <border>
      <left style="thin">
        <color indexed="64"/>
      </left>
      <right style="thin">
        <color theme="1"/>
      </right>
      <top style="thin">
        <color indexed="64"/>
      </top>
      <bottom/>
      <diagonal/>
    </border>
    <border>
      <left style="thin">
        <color theme="1"/>
      </left>
      <right/>
      <top style="thin">
        <color indexed="64"/>
      </top>
      <bottom style="thin">
        <color rgb="FF5F497A"/>
      </bottom>
      <diagonal/>
    </border>
    <border>
      <left/>
      <right style="thin">
        <color rgb="FF5F497A"/>
      </right>
      <top style="thin">
        <color indexed="64"/>
      </top>
      <bottom style="thin">
        <color rgb="FF5F497A"/>
      </bottom>
      <diagonal/>
    </border>
    <border>
      <left/>
      <right/>
      <top style="thin">
        <color theme="1"/>
      </top>
      <bottom style="thin">
        <color theme="1"/>
      </bottom>
      <diagonal/>
    </border>
    <border>
      <left/>
      <right/>
      <top/>
      <bottom style="thin">
        <color theme="1"/>
      </bottom>
      <diagonal/>
    </border>
    <border>
      <left style="thin">
        <color theme="4" tint="-0.499984740745262"/>
      </left>
      <right style="thin">
        <color theme="4" tint="-0.499984740745262"/>
      </right>
      <top style="thin">
        <color indexed="64"/>
      </top>
      <bottom/>
      <diagonal/>
    </border>
    <border>
      <left style="thin">
        <color theme="1"/>
      </left>
      <right style="thin">
        <color theme="4" tint="-0.499984740745262"/>
      </right>
      <top/>
      <bottom style="thin">
        <color indexed="64"/>
      </bottom>
      <diagonal/>
    </border>
    <border>
      <left style="thin">
        <color indexed="64"/>
      </left>
      <right style="thin">
        <color theme="1"/>
      </right>
      <top style="thin">
        <color indexed="64"/>
      </top>
      <bottom style="thin">
        <color indexed="64"/>
      </bottom>
      <diagonal/>
    </border>
    <border>
      <left/>
      <right style="thin">
        <color theme="1"/>
      </right>
      <top/>
      <bottom style="thin">
        <color indexed="64"/>
      </bottom>
      <diagonal/>
    </border>
    <border>
      <left style="thin">
        <color indexed="64"/>
      </left>
      <right/>
      <top style="thin">
        <color indexed="64"/>
      </top>
      <bottom style="thin">
        <color rgb="FF5F497A"/>
      </bottom>
      <diagonal/>
    </border>
    <border>
      <left style="thin">
        <color rgb="FF5F497A"/>
      </left>
      <right/>
      <top style="thin">
        <color theme="4" tint="-0.24994659260841701"/>
      </top>
      <bottom/>
      <diagonal/>
    </border>
    <border>
      <left style="thin">
        <color rgb="FF5F497A"/>
      </left>
      <right/>
      <top style="thin">
        <color rgb="FF5F497A"/>
      </top>
      <bottom style="thin">
        <color rgb="FF5F497A"/>
      </bottom>
      <diagonal/>
    </border>
    <border>
      <left/>
      <right style="thin">
        <color rgb="FF5F497A"/>
      </right>
      <top style="thin">
        <color rgb="FF5F497A"/>
      </top>
      <bottom style="thin">
        <color rgb="FF5F497A"/>
      </bottom>
      <diagonal/>
    </border>
    <border>
      <left style="thin">
        <color theme="4" tint="-0.499984740745262"/>
      </left>
      <right style="thin">
        <color rgb="FF5F497A"/>
      </right>
      <top/>
      <bottom style="thin">
        <color indexed="64"/>
      </bottom>
      <diagonal/>
    </border>
    <border>
      <left style="thin">
        <color theme="1"/>
      </left>
      <right style="thin">
        <color theme="1"/>
      </right>
      <top style="thin">
        <color theme="1"/>
      </top>
      <bottom style="thin">
        <color theme="1"/>
      </bottom>
      <diagonal/>
    </border>
    <border>
      <left style="thin">
        <color rgb="FF5F497A"/>
      </left>
      <right style="thin">
        <color indexed="64"/>
      </right>
      <top style="thin">
        <color rgb="FF5F497A"/>
      </top>
      <bottom style="thin">
        <color indexed="64"/>
      </bottom>
      <diagonal/>
    </border>
    <border>
      <left style="thin">
        <color theme="1"/>
      </left>
      <right style="thin">
        <color theme="1"/>
      </right>
      <top style="thin">
        <color indexed="64"/>
      </top>
      <bottom style="thin">
        <color indexed="64"/>
      </bottom>
      <diagonal/>
    </border>
  </borders>
  <cellStyleXfs count="235">
    <xf numFmtId="0" fontId="0" fillId="0" borderId="0"/>
    <xf numFmtId="0" fontId="4" fillId="0" borderId="0">
      <alignment vertical="top"/>
    </xf>
    <xf numFmtId="0" fontId="4" fillId="0" borderId="0">
      <alignment vertical="top"/>
    </xf>
    <xf numFmtId="165"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7" fillId="0" borderId="0" applyFont="0" applyFill="0" applyBorder="0" applyAlignment="0" applyProtection="0"/>
    <xf numFmtId="0" fontId="4" fillId="0" borderId="0"/>
    <xf numFmtId="0" fontId="4" fillId="0" borderId="0"/>
    <xf numFmtId="0" fontId="5" fillId="0" borderId="0">
      <alignment vertical="top"/>
    </xf>
    <xf numFmtId="0" fontId="4" fillId="0" borderId="0">
      <alignment vertical="top"/>
    </xf>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3" borderId="0" applyNumberFormat="0" applyBorder="0" applyAlignment="0" applyProtection="0"/>
    <xf numFmtId="0" fontId="11" fillId="0" borderId="0" applyNumberFormat="0" applyFill="0" applyBorder="0" applyAlignment="0" applyProtection="0"/>
    <xf numFmtId="0" fontId="12" fillId="7" borderId="0" applyNumberFormat="0" applyBorder="0" applyAlignment="0" applyProtection="0"/>
    <xf numFmtId="0" fontId="13" fillId="24" borderId="1" applyNumberFormat="0" applyAlignment="0" applyProtection="0"/>
    <xf numFmtId="0" fontId="13" fillId="24" borderId="1" applyNumberFormat="0" applyAlignment="0" applyProtection="0"/>
    <xf numFmtId="0" fontId="13" fillId="24" borderId="1" applyNumberFormat="0" applyAlignment="0" applyProtection="0"/>
    <xf numFmtId="0" fontId="14" fillId="0" borderId="2" applyNumberFormat="0" applyFill="0" applyAlignment="0" applyProtection="0"/>
    <xf numFmtId="0" fontId="15" fillId="25" borderId="3" applyNumberFormat="0" applyAlignment="0" applyProtection="0"/>
    <xf numFmtId="0" fontId="14" fillId="0" borderId="2" applyNumberFormat="0" applyFill="0" applyAlignment="0" applyProtection="0"/>
    <xf numFmtId="0" fontId="15" fillId="25" borderId="3" applyNumberFormat="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3" borderId="0" applyNumberFormat="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26" borderId="4" applyNumberFormat="0" applyFont="0" applyAlignment="0" applyProtection="0"/>
    <xf numFmtId="0" fontId="8" fillId="0" borderId="0"/>
    <xf numFmtId="0" fontId="8" fillId="0" borderId="0">
      <alignment horizontal="left" indent="1"/>
    </xf>
    <xf numFmtId="38" fontId="6" fillId="0" borderId="0">
      <alignment horizontal="left" indent="2"/>
    </xf>
    <xf numFmtId="0" fontId="6" fillId="0" borderId="0">
      <alignment horizontal="left" indent="3"/>
    </xf>
    <xf numFmtId="0" fontId="6" fillId="0" borderId="0">
      <alignment horizontal="left" indent="4"/>
    </xf>
    <xf numFmtId="0" fontId="16" fillId="0" borderId="0">
      <alignment horizontal="left" indent="5"/>
    </xf>
    <xf numFmtId="0" fontId="17" fillId="11" borderId="1" applyNumberFormat="0" applyAlignment="0" applyProtection="0"/>
    <xf numFmtId="0" fontId="18" fillId="0" borderId="0" applyNumberFormat="0" applyFill="0" applyBorder="0" applyAlignment="0" applyProtection="0"/>
    <xf numFmtId="0" fontId="19" fillId="8" borderId="0" applyNumberFormat="0" applyBorder="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7" fillId="11" borderId="1" applyNumberFormat="0" applyAlignment="0" applyProtection="0"/>
    <xf numFmtId="0" fontId="12" fillId="7" borderId="0" applyNumberFormat="0" applyBorder="0" applyAlignment="0" applyProtection="0"/>
    <xf numFmtId="165" fontId="4" fillId="0" borderId="0" applyFont="0" applyFill="0" applyBorder="0" applyAlignment="0" applyProtection="0"/>
    <xf numFmtId="167" fontId="4" fillId="0" borderId="0" applyFont="0" applyFill="0" applyBorder="0" applyAlignment="0" applyProtection="0"/>
    <xf numFmtId="165" fontId="7" fillId="0" borderId="0" applyFont="0" applyFill="0" applyBorder="0" applyAlignment="0" applyProtection="0"/>
    <xf numFmtId="165" fontId="4"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14" fillId="0" borderId="2" applyNumberFormat="0" applyFill="0" applyAlignment="0" applyProtection="0"/>
    <xf numFmtId="0" fontId="24" fillId="27" borderId="0" applyNumberFormat="0" applyBorder="0" applyAlignment="0" applyProtection="0"/>
    <xf numFmtId="0" fontId="24" fillId="27" borderId="0" applyNumberFormat="0" applyBorder="0" applyAlignment="0" applyProtection="0"/>
    <xf numFmtId="0" fontId="4" fillId="0" borderId="0"/>
    <xf numFmtId="0" fontId="4" fillId="0" borderId="0"/>
    <xf numFmtId="0" fontId="7" fillId="0" borderId="0"/>
    <xf numFmtId="0" fontId="4" fillId="26" borderId="4" applyNumberFormat="0" applyFont="0" applyAlignment="0" applyProtection="0"/>
    <xf numFmtId="0" fontId="4" fillId="26" borderId="4" applyNumberFormat="0" applyFont="0" applyAlignment="0" applyProtection="0"/>
    <xf numFmtId="0" fontId="25" fillId="24" borderId="8"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0" fontId="19" fillId="8" borderId="0" applyNumberFormat="0" applyBorder="0" applyAlignment="0" applyProtection="0"/>
    <xf numFmtId="0" fontId="25" fillId="24" borderId="8" applyNumberFormat="0" applyAlignment="0" applyProtection="0"/>
    <xf numFmtId="0" fontId="7" fillId="0" borderId="0"/>
    <xf numFmtId="0" fontId="7" fillId="0" borderId="0"/>
    <xf numFmtId="0" fontId="4" fillId="0" borderId="0"/>
    <xf numFmtId="0" fontId="4" fillId="0" borderId="0"/>
    <xf numFmtId="0" fontId="26" fillId="0" borderId="0"/>
    <xf numFmtId="0" fontId="4" fillId="0" borderId="0"/>
    <xf numFmtId="0" fontId="27" fillId="0" borderId="0"/>
    <xf numFmtId="0" fontId="5" fillId="0" borderId="0">
      <alignment vertical="top"/>
    </xf>
    <xf numFmtId="0" fontId="11"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8" fillId="0" borderId="0" applyNumberFormat="0" applyFill="0" applyBorder="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9" fillId="0" borderId="9" applyNumberFormat="0" applyFill="0" applyAlignment="0" applyProtection="0"/>
    <xf numFmtId="0" fontId="29" fillId="0" borderId="9" applyNumberFormat="0" applyFill="0" applyAlignment="0" applyProtection="0"/>
    <xf numFmtId="0" fontId="12" fillId="7" borderId="0" applyNumberFormat="0" applyBorder="0" applyAlignment="0" applyProtection="0"/>
    <xf numFmtId="0" fontId="19" fillId="8" borderId="0" applyNumberFormat="0" applyBorder="0" applyAlignment="0" applyProtection="0"/>
    <xf numFmtId="0" fontId="15" fillId="25" borderId="3" applyNumberFormat="0" applyAlignment="0" applyProtection="0"/>
    <xf numFmtId="0" fontId="11" fillId="0" borderId="0" applyNumberFormat="0" applyFill="0" applyBorder="0" applyAlignment="0" applyProtection="0"/>
    <xf numFmtId="165" fontId="7" fillId="0" borderId="0" applyFont="0" applyFill="0" applyBorder="0" applyAlignment="0" applyProtection="0"/>
    <xf numFmtId="0" fontId="30" fillId="0" borderId="0"/>
    <xf numFmtId="9" fontId="31" fillId="0" borderId="0" applyFont="0" applyFill="0" applyBorder="0" applyAlignment="0" applyProtection="0"/>
    <xf numFmtId="0" fontId="4"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7"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1" fillId="0" borderId="0" applyFont="0" applyFill="0" applyBorder="0" applyAlignment="0" applyProtection="0"/>
    <xf numFmtId="164" fontId="1" fillId="0" borderId="0" applyFont="0" applyFill="0" applyBorder="0" applyAlignment="0" applyProtection="0"/>
    <xf numFmtId="0" fontId="1" fillId="0" borderId="0"/>
  </cellStyleXfs>
  <cellXfs count="436">
    <xf numFmtId="0" fontId="0" fillId="0" borderId="0" xfId="0"/>
    <xf numFmtId="0" fontId="33" fillId="4" borderId="0" xfId="193" applyFont="1" applyFill="1" applyProtection="1">
      <protection hidden="1"/>
    </xf>
    <xf numFmtId="14" fontId="37" fillId="5" borderId="23" xfId="193" applyNumberFormat="1" applyFont="1" applyFill="1" applyBorder="1" applyAlignment="1" applyProtection="1">
      <alignment horizontal="center" vertical="center" wrapText="1"/>
      <protection hidden="1"/>
    </xf>
    <xf numFmtId="14" fontId="4" fillId="29" borderId="36" xfId="193" applyNumberFormat="1" applyFill="1" applyBorder="1" applyAlignment="1" applyProtection="1">
      <alignment horizontal="left" vertical="center" wrapText="1" indent="1"/>
      <protection hidden="1"/>
    </xf>
    <xf numFmtId="14" fontId="4" fillId="4" borderId="35" xfId="193" applyNumberFormat="1" applyFill="1" applyBorder="1" applyAlignment="1" applyProtection="1">
      <alignment horizontal="left" vertical="center" wrapText="1" indent="1"/>
      <protection hidden="1"/>
    </xf>
    <xf numFmtId="14" fontId="4" fillId="4" borderId="48" xfId="193" applyNumberFormat="1" applyFill="1" applyBorder="1" applyAlignment="1" applyProtection="1">
      <alignment horizontal="left" vertical="center" wrapText="1" indent="1"/>
      <protection hidden="1"/>
    </xf>
    <xf numFmtId="14" fontId="4" fillId="29" borderId="35" xfId="193" applyNumberFormat="1" applyFill="1" applyBorder="1" applyAlignment="1" applyProtection="1">
      <alignment horizontal="left" vertical="center" wrapText="1" indent="1"/>
      <protection hidden="1"/>
    </xf>
    <xf numFmtId="14" fontId="4" fillId="4" borderId="36" xfId="193" applyNumberFormat="1" applyFill="1" applyBorder="1" applyAlignment="1" applyProtection="1">
      <alignment horizontal="left" vertical="center" wrapText="1" indent="1"/>
      <protection hidden="1"/>
    </xf>
    <xf numFmtId="0" fontId="36" fillId="4" borderId="71" xfId="220" applyFont="1" applyFill="1" applyBorder="1" applyAlignment="1" applyProtection="1">
      <alignment horizontal="left" vertical="center" wrapText="1" indent="1"/>
      <protection hidden="1"/>
    </xf>
    <xf numFmtId="14" fontId="37" fillId="5" borderId="59" xfId="193" applyNumberFormat="1" applyFont="1" applyFill="1" applyBorder="1" applyAlignment="1" applyProtection="1">
      <alignment horizontal="center" vertical="center" wrapText="1"/>
      <protection hidden="1"/>
    </xf>
    <xf numFmtId="49" fontId="4" fillId="29" borderId="25" xfId="220" applyNumberFormat="1" applyFont="1" applyFill="1" applyBorder="1" applyAlignment="1" applyProtection="1">
      <alignment horizontal="center" vertical="center" wrapText="1"/>
      <protection locked="0"/>
    </xf>
    <xf numFmtId="49" fontId="4" fillId="4" borderId="25" xfId="220" applyNumberFormat="1" applyFont="1" applyFill="1" applyBorder="1" applyAlignment="1" applyProtection="1">
      <alignment horizontal="center" vertical="center" wrapText="1"/>
      <protection locked="0"/>
    </xf>
    <xf numFmtId="49" fontId="4" fillId="4" borderId="54" xfId="220" applyNumberFormat="1" applyFont="1" applyFill="1" applyBorder="1" applyAlignment="1" applyProtection="1">
      <alignment horizontal="center" vertical="center" wrapText="1"/>
      <protection locked="0"/>
    </xf>
    <xf numFmtId="49" fontId="4" fillId="29" borderId="54" xfId="220" applyNumberFormat="1" applyFont="1" applyFill="1" applyBorder="1" applyAlignment="1" applyProtection="1">
      <alignment horizontal="center" vertical="center" wrapText="1"/>
      <protection locked="0"/>
    </xf>
    <xf numFmtId="0" fontId="36" fillId="4" borderId="59" xfId="220" applyFont="1" applyFill="1" applyBorder="1" applyAlignment="1" applyProtection="1">
      <alignment horizontal="left" vertical="center" wrapText="1" indent="1"/>
      <protection hidden="1"/>
    </xf>
    <xf numFmtId="14" fontId="37" fillId="5" borderId="60" xfId="193" applyNumberFormat="1" applyFont="1" applyFill="1" applyBorder="1" applyAlignment="1" applyProtection="1">
      <alignment horizontal="center" vertical="center" wrapText="1"/>
      <protection hidden="1"/>
    </xf>
    <xf numFmtId="14" fontId="4" fillId="29" borderId="21" xfId="193" applyNumberFormat="1" applyFill="1" applyBorder="1" applyAlignment="1" applyProtection="1">
      <alignment horizontal="left" vertical="center" wrapText="1" indent="1"/>
      <protection hidden="1"/>
    </xf>
    <xf numFmtId="1" fontId="4" fillId="29" borderId="40" xfId="220" applyNumberFormat="1" applyFont="1" applyFill="1" applyBorder="1" applyAlignment="1" applyProtection="1">
      <alignment horizontal="center" vertical="center"/>
      <protection locked="0"/>
    </xf>
    <xf numFmtId="14" fontId="4" fillId="4" borderId="21" xfId="193" applyNumberFormat="1" applyFill="1" applyBorder="1" applyAlignment="1" applyProtection="1">
      <alignment horizontal="left" vertical="center" wrapText="1" indent="1"/>
      <protection hidden="1"/>
    </xf>
    <xf numFmtId="10" fontId="4" fillId="4" borderId="40" xfId="220" applyNumberFormat="1" applyFont="1" applyFill="1" applyBorder="1" applyAlignment="1" applyProtection="1">
      <alignment horizontal="center" vertical="center"/>
      <protection locked="0"/>
    </xf>
    <xf numFmtId="2" fontId="4" fillId="29" borderId="40" xfId="220" applyNumberFormat="1" applyFont="1" applyFill="1" applyBorder="1" applyAlignment="1" applyProtection="1">
      <alignment horizontal="center" vertical="center"/>
      <protection locked="0"/>
    </xf>
    <xf numFmtId="2" fontId="4" fillId="4" borderId="40" xfId="220" applyNumberFormat="1" applyFont="1" applyFill="1" applyBorder="1" applyAlignment="1" applyProtection="1">
      <alignment horizontal="center" vertical="center"/>
      <protection locked="0"/>
    </xf>
    <xf numFmtId="10" fontId="4" fillId="29" borderId="40" xfId="220" applyNumberFormat="1" applyFont="1" applyFill="1" applyBorder="1" applyAlignment="1" applyProtection="1">
      <alignment horizontal="center" vertical="center"/>
      <protection locked="0"/>
    </xf>
    <xf numFmtId="14" fontId="4" fillId="29" borderId="48" xfId="193" applyNumberFormat="1" applyFill="1" applyBorder="1" applyAlignment="1" applyProtection="1">
      <alignment horizontal="left" vertical="center" wrapText="1" indent="1"/>
      <protection hidden="1"/>
    </xf>
    <xf numFmtId="10" fontId="4" fillId="29" borderId="35" xfId="220" applyNumberFormat="1" applyFont="1" applyFill="1" applyBorder="1" applyAlignment="1" applyProtection="1">
      <alignment horizontal="center" vertical="center"/>
      <protection locked="0"/>
    </xf>
    <xf numFmtId="14" fontId="4" fillId="4" borderId="42" xfId="193" applyNumberFormat="1" applyFill="1" applyBorder="1" applyAlignment="1" applyProtection="1">
      <alignment horizontal="left" vertical="center" wrapText="1" indent="1"/>
      <protection hidden="1"/>
    </xf>
    <xf numFmtId="10" fontId="4" fillId="4" borderId="36" xfId="220" applyNumberFormat="1" applyFont="1" applyFill="1" applyBorder="1" applyAlignment="1" applyProtection="1">
      <alignment horizontal="center" vertical="center"/>
      <protection locked="0"/>
    </xf>
    <xf numFmtId="0" fontId="4" fillId="4" borderId="0" xfId="193" applyFill="1" applyProtection="1">
      <protection hidden="1"/>
    </xf>
    <xf numFmtId="49" fontId="39" fillId="4" borderId="0" xfId="193" applyNumberFormat="1" applyFont="1" applyFill="1" applyAlignment="1" applyProtection="1">
      <alignment horizontal="left" indent="1"/>
      <protection locked="0"/>
    </xf>
    <xf numFmtId="49" fontId="40" fillId="4" borderId="0" xfId="193" applyNumberFormat="1" applyFont="1" applyFill="1" applyAlignment="1" applyProtection="1">
      <alignment horizontal="left" indent="1"/>
      <protection locked="0"/>
    </xf>
    <xf numFmtId="0" fontId="40" fillId="4" borderId="0" xfId="193" applyFont="1" applyFill="1" applyAlignment="1" applyProtection="1">
      <alignment horizontal="left" indent="1"/>
      <protection locked="0"/>
    </xf>
    <xf numFmtId="14" fontId="4" fillId="4" borderId="43" xfId="193" applyNumberFormat="1" applyFill="1" applyBorder="1" applyAlignment="1" applyProtection="1">
      <alignment horizontal="left" vertical="center" wrapText="1" indent="1"/>
      <protection hidden="1"/>
    </xf>
    <xf numFmtId="0" fontId="4" fillId="3" borderId="0" xfId="193" applyFill="1" applyAlignment="1" applyProtection="1">
      <alignment horizontal="left" indent="1"/>
      <protection hidden="1"/>
    </xf>
    <xf numFmtId="49" fontId="4" fillId="29" borderId="10" xfId="193" applyNumberFormat="1" applyFill="1" applyBorder="1" applyAlignment="1" applyProtection="1">
      <alignment horizontal="left" vertical="center" wrapText="1"/>
      <protection locked="0"/>
    </xf>
    <xf numFmtId="10" fontId="4" fillId="29" borderId="10" xfId="4" applyNumberFormat="1" applyFont="1" applyFill="1" applyBorder="1" applyAlignment="1" applyProtection="1">
      <alignment horizontal="right" vertical="center" wrapText="1"/>
      <protection locked="0"/>
    </xf>
    <xf numFmtId="10" fontId="4" fillId="29" borderId="10" xfId="193" applyNumberFormat="1" applyFill="1" applyBorder="1" applyAlignment="1" applyProtection="1">
      <alignment horizontal="right" vertical="center" wrapText="1"/>
      <protection locked="0"/>
    </xf>
    <xf numFmtId="49" fontId="4" fillId="3" borderId="10" xfId="193" applyNumberFormat="1" applyFill="1" applyBorder="1" applyAlignment="1" applyProtection="1">
      <alignment horizontal="left" vertical="center" wrapText="1"/>
      <protection locked="0"/>
    </xf>
    <xf numFmtId="10" fontId="4" fillId="3" borderId="10" xfId="4" applyNumberFormat="1" applyFont="1" applyFill="1" applyBorder="1" applyAlignment="1" applyProtection="1">
      <alignment horizontal="right" vertical="center" wrapText="1"/>
      <protection locked="0"/>
    </xf>
    <xf numFmtId="10" fontId="4" fillId="3" borderId="10" xfId="193" applyNumberFormat="1" applyFill="1" applyBorder="1" applyAlignment="1" applyProtection="1">
      <alignment horizontal="right" vertical="center" wrapText="1"/>
      <protection locked="0"/>
    </xf>
    <xf numFmtId="49" fontId="4" fillId="29" borderId="53" xfId="193" applyNumberFormat="1" applyFill="1" applyBorder="1" applyAlignment="1" applyProtection="1">
      <alignment horizontal="left" vertical="center" wrapText="1"/>
      <protection locked="0"/>
    </xf>
    <xf numFmtId="10" fontId="4" fillId="29" borderId="53" xfId="4" applyNumberFormat="1" applyFont="1" applyFill="1" applyBorder="1" applyAlignment="1" applyProtection="1">
      <alignment horizontal="right" vertical="center" wrapText="1"/>
      <protection locked="0"/>
    </xf>
    <xf numFmtId="10" fontId="4" fillId="29" borderId="53" xfId="193" applyNumberFormat="1" applyFill="1" applyBorder="1" applyAlignment="1" applyProtection="1">
      <alignment horizontal="right" vertical="center" wrapText="1"/>
      <protection locked="0"/>
    </xf>
    <xf numFmtId="49" fontId="42" fillId="4" borderId="0" xfId="193" applyNumberFormat="1" applyFont="1" applyFill="1" applyAlignment="1" applyProtection="1">
      <alignment horizontal="left" indent="1"/>
      <protection locked="0"/>
    </xf>
    <xf numFmtId="49" fontId="6" fillId="4" borderId="0" xfId="193" applyNumberFormat="1" applyFont="1" applyFill="1" applyAlignment="1" applyProtection="1">
      <alignment horizontal="left" indent="1"/>
      <protection locked="0"/>
    </xf>
    <xf numFmtId="0" fontId="6" fillId="4" borderId="0" xfId="193" applyFont="1" applyFill="1" applyAlignment="1" applyProtection="1">
      <alignment horizontal="left" indent="1"/>
      <protection locked="0"/>
    </xf>
    <xf numFmtId="49" fontId="4" fillId="3" borderId="53" xfId="193" applyNumberFormat="1" applyFill="1" applyBorder="1" applyAlignment="1" applyProtection="1">
      <alignment horizontal="left" vertical="center" wrapText="1"/>
      <protection locked="0"/>
    </xf>
    <xf numFmtId="10" fontId="4" fillId="3" borderId="53" xfId="4" applyNumberFormat="1" applyFont="1" applyFill="1" applyBorder="1" applyAlignment="1" applyProtection="1">
      <alignment horizontal="right" vertical="center" wrapText="1"/>
      <protection locked="0"/>
    </xf>
    <xf numFmtId="10" fontId="4" fillId="3" borderId="53" xfId="193" applyNumberFormat="1" applyFill="1" applyBorder="1" applyAlignment="1" applyProtection="1">
      <alignment horizontal="right" vertical="center" wrapText="1"/>
      <protection locked="0"/>
    </xf>
    <xf numFmtId="0" fontId="43" fillId="4" borderId="0" xfId="193" applyFont="1" applyFill="1" applyAlignment="1" applyProtection="1">
      <alignment vertical="center"/>
      <protection hidden="1"/>
    </xf>
    <xf numFmtId="168" fontId="33" fillId="3" borderId="0" xfId="188" applyNumberFormat="1" applyFont="1" applyFill="1" applyProtection="1">
      <protection hidden="1"/>
    </xf>
    <xf numFmtId="0" fontId="33" fillId="4" borderId="0" xfId="193" applyFont="1" applyFill="1" applyAlignment="1" applyProtection="1">
      <alignment horizontal="center"/>
      <protection hidden="1"/>
    </xf>
    <xf numFmtId="168" fontId="4" fillId="3" borderId="0" xfId="188" applyNumberFormat="1" applyFill="1" applyProtection="1">
      <protection hidden="1"/>
    </xf>
    <xf numFmtId="168" fontId="44" fillId="3" borderId="0" xfId="188" applyNumberFormat="1" applyFont="1" applyFill="1" applyProtection="1">
      <protection hidden="1"/>
    </xf>
    <xf numFmtId="0" fontId="4" fillId="4" borderId="0" xfId="193" applyFill="1" applyAlignment="1" applyProtection="1">
      <alignment horizontal="center"/>
      <protection hidden="1"/>
    </xf>
    <xf numFmtId="0" fontId="7" fillId="0" borderId="0" xfId="0" applyFont="1"/>
    <xf numFmtId="14" fontId="4" fillId="29" borderId="10" xfId="193" applyNumberFormat="1" applyFill="1" applyBorder="1" applyAlignment="1" applyProtection="1">
      <alignment horizontal="right" vertical="center" wrapText="1"/>
      <protection locked="0"/>
    </xf>
    <xf numFmtId="0" fontId="4" fillId="3" borderId="0" xfId="193" applyFill="1" applyProtection="1">
      <protection hidden="1"/>
    </xf>
    <xf numFmtId="14" fontId="4" fillId="3" borderId="10" xfId="193" applyNumberFormat="1" applyFill="1" applyBorder="1" applyAlignment="1" applyProtection="1">
      <alignment horizontal="right" vertical="center" wrapText="1"/>
      <protection locked="0"/>
    </xf>
    <xf numFmtId="14" fontId="4" fillId="3" borderId="53" xfId="193" applyNumberFormat="1" applyFill="1" applyBorder="1" applyAlignment="1" applyProtection="1">
      <alignment horizontal="right" vertical="center" wrapText="1"/>
      <protection locked="0"/>
    </xf>
    <xf numFmtId="168" fontId="44" fillId="3" borderId="0" xfId="188" applyNumberFormat="1" applyFont="1" applyFill="1" applyAlignment="1" applyProtection="1">
      <alignment horizontal="center" vertical="center" wrapText="1"/>
      <protection hidden="1"/>
    </xf>
    <xf numFmtId="0" fontId="44" fillId="4" borderId="0" xfId="193" applyFont="1" applyFill="1" applyProtection="1">
      <protection hidden="1"/>
    </xf>
    <xf numFmtId="9" fontId="6" fillId="4" borderId="0" xfId="4" applyFont="1" applyFill="1" applyAlignment="1" applyProtection="1">
      <alignment horizontal="left" indent="1"/>
      <protection locked="0"/>
    </xf>
    <xf numFmtId="0" fontId="32" fillId="4" borderId="0" xfId="193" applyFont="1" applyFill="1" applyAlignment="1" applyProtection="1">
      <alignment horizontal="left" vertical="center"/>
      <protection hidden="1"/>
    </xf>
    <xf numFmtId="9" fontId="4" fillId="4" borderId="0" xfId="4" applyFont="1" applyFill="1" applyProtection="1">
      <protection hidden="1"/>
    </xf>
    <xf numFmtId="168" fontId="4" fillId="4" borderId="0" xfId="188" applyNumberFormat="1" applyFill="1" applyProtection="1">
      <protection hidden="1"/>
    </xf>
    <xf numFmtId="49" fontId="4" fillId="4" borderId="0" xfId="193" applyNumberFormat="1" applyFill="1" applyAlignment="1" applyProtection="1">
      <alignment horizontal="left" vertical="center" wrapText="1"/>
      <protection locked="0"/>
    </xf>
    <xf numFmtId="9" fontId="4" fillId="4" borderId="0" xfId="4" applyFont="1" applyFill="1" applyAlignment="1" applyProtection="1">
      <alignment horizontal="right" vertical="center" wrapText="1"/>
      <protection locked="0"/>
    </xf>
    <xf numFmtId="10" fontId="4" fillId="4" borderId="0" xfId="193" applyNumberFormat="1" applyFill="1" applyAlignment="1" applyProtection="1">
      <alignment horizontal="right" vertical="center" wrapText="1"/>
      <protection locked="0"/>
    </xf>
    <xf numFmtId="49" fontId="42" fillId="4" borderId="0" xfId="193" applyNumberFormat="1" applyFont="1" applyFill="1" applyAlignment="1" applyProtection="1">
      <alignment horizontal="left" vertical="center" wrapText="1" indent="1"/>
      <protection locked="0"/>
    </xf>
    <xf numFmtId="9" fontId="6" fillId="4" borderId="0" xfId="4" applyFont="1" applyFill="1" applyAlignment="1" applyProtection="1">
      <alignment horizontal="left" vertical="center" wrapText="1" indent="1"/>
      <protection locked="0"/>
    </xf>
    <xf numFmtId="10" fontId="6" fillId="4" borderId="0" xfId="193" applyNumberFormat="1" applyFont="1" applyFill="1" applyAlignment="1" applyProtection="1">
      <alignment horizontal="left" vertical="center" wrapText="1" indent="1"/>
      <protection locked="0"/>
    </xf>
    <xf numFmtId="49" fontId="4" fillId="29" borderId="69" xfId="193" applyNumberFormat="1" applyFill="1" applyBorder="1" applyAlignment="1" applyProtection="1">
      <alignment horizontal="left" vertical="center" wrapText="1"/>
      <protection locked="0"/>
    </xf>
    <xf numFmtId="0" fontId="7" fillId="4" borderId="0" xfId="0" applyFont="1" applyFill="1"/>
    <xf numFmtId="168" fontId="33" fillId="4" borderId="0" xfId="188" applyNumberFormat="1" applyFont="1" applyFill="1" applyProtection="1">
      <protection hidden="1"/>
    </xf>
    <xf numFmtId="0" fontId="45" fillId="4" borderId="0" xfId="193" applyFont="1" applyFill="1" applyProtection="1">
      <protection hidden="1"/>
    </xf>
    <xf numFmtId="169" fontId="33" fillId="4" borderId="0" xfId="3" applyNumberFormat="1" applyFont="1" applyFill="1" applyAlignment="1" applyProtection="1">
      <alignment horizontal="center" vertical="center" wrapText="1"/>
      <protection hidden="1"/>
    </xf>
    <xf numFmtId="0" fontId="46" fillId="0" borderId="0" xfId="220" applyFont="1"/>
    <xf numFmtId="0" fontId="33" fillId="0" borderId="0" xfId="193" applyFont="1" applyProtection="1">
      <protection hidden="1"/>
    </xf>
    <xf numFmtId="1" fontId="37" fillId="5" borderId="23" xfId="193" applyNumberFormat="1" applyFont="1" applyFill="1" applyBorder="1" applyAlignment="1" applyProtection="1">
      <alignment horizontal="center" vertical="center" wrapText="1"/>
      <protection hidden="1"/>
    </xf>
    <xf numFmtId="14" fontId="41" fillId="29" borderId="35" xfId="193" applyNumberFormat="1" applyFont="1" applyFill="1" applyBorder="1" applyAlignment="1" applyProtection="1">
      <alignment horizontal="left" vertical="center" wrapText="1" indent="1"/>
      <protection hidden="1"/>
    </xf>
    <xf numFmtId="3" fontId="41" fillId="29" borderId="55" xfId="220" applyNumberFormat="1" applyFont="1" applyFill="1" applyBorder="1" applyAlignment="1" applyProtection="1">
      <alignment horizontal="center" vertical="center"/>
      <protection locked="0"/>
    </xf>
    <xf numFmtId="3" fontId="41" fillId="29" borderId="20" xfId="220" applyNumberFormat="1" applyFont="1" applyFill="1" applyBorder="1" applyAlignment="1" applyProtection="1">
      <alignment horizontal="center" vertical="center"/>
      <protection locked="0"/>
    </xf>
    <xf numFmtId="166" fontId="47" fillId="29" borderId="20" xfId="4" applyNumberFormat="1" applyFont="1" applyFill="1" applyBorder="1" applyAlignment="1" applyProtection="1">
      <alignment horizontal="center" vertical="center"/>
      <protection hidden="1"/>
    </xf>
    <xf numFmtId="14" fontId="41" fillId="4" borderId="35" xfId="193" applyNumberFormat="1" applyFont="1" applyFill="1" applyBorder="1" applyAlignment="1" applyProtection="1">
      <alignment horizontal="left" vertical="center" wrapText="1" indent="1"/>
      <protection hidden="1"/>
    </xf>
    <xf numFmtId="3" fontId="41" fillId="4" borderId="54" xfId="220" applyNumberFormat="1" applyFont="1" applyFill="1" applyBorder="1" applyAlignment="1" applyProtection="1">
      <alignment horizontal="center" vertical="center"/>
      <protection locked="0"/>
    </xf>
    <xf numFmtId="3" fontId="41" fillId="4" borderId="21" xfId="220" applyNumberFormat="1" applyFont="1" applyFill="1" applyBorder="1" applyAlignment="1" applyProtection="1">
      <alignment horizontal="center" vertical="center"/>
      <protection locked="0"/>
    </xf>
    <xf numFmtId="166" fontId="47" fillId="4" borderId="21" xfId="4" applyNumberFormat="1" applyFont="1" applyFill="1" applyBorder="1" applyAlignment="1" applyProtection="1">
      <alignment horizontal="center" vertical="center"/>
      <protection hidden="1"/>
    </xf>
    <xf numFmtId="3" fontId="41" fillId="29" borderId="54" xfId="220" applyNumberFormat="1" applyFont="1" applyFill="1" applyBorder="1" applyAlignment="1" applyProtection="1">
      <alignment horizontal="center" vertical="center"/>
      <protection locked="0"/>
    </xf>
    <xf numFmtId="3" fontId="41" fillId="29" borderId="21" xfId="220" applyNumberFormat="1" applyFont="1" applyFill="1" applyBorder="1" applyAlignment="1" applyProtection="1">
      <alignment horizontal="center" vertical="center"/>
      <protection locked="0"/>
    </xf>
    <xf numFmtId="166" fontId="47" fillId="29" borderId="21" xfId="4" applyNumberFormat="1" applyFont="1" applyFill="1" applyBorder="1" applyAlignment="1" applyProtection="1">
      <alignment horizontal="center" vertical="center"/>
      <protection hidden="1"/>
    </xf>
    <xf numFmtId="14" fontId="41" fillId="29" borderId="36" xfId="193" applyNumberFormat="1" applyFont="1" applyFill="1" applyBorder="1" applyAlignment="1" applyProtection="1">
      <alignment horizontal="left" vertical="center" wrapText="1" indent="1"/>
      <protection hidden="1"/>
    </xf>
    <xf numFmtId="3" fontId="41" fillId="29" borderId="72" xfId="220" applyNumberFormat="1" applyFont="1" applyFill="1" applyBorder="1" applyAlignment="1" applyProtection="1">
      <alignment horizontal="center" vertical="center"/>
      <protection locked="0"/>
    </xf>
    <xf numFmtId="3" fontId="41" fillId="29" borderId="32" xfId="220" applyNumberFormat="1" applyFont="1" applyFill="1" applyBorder="1" applyAlignment="1" applyProtection="1">
      <alignment horizontal="center" vertical="center"/>
      <protection locked="0"/>
    </xf>
    <xf numFmtId="166" fontId="47" fillId="4" borderId="32" xfId="4" applyNumberFormat="1" applyFont="1" applyFill="1" applyBorder="1" applyAlignment="1" applyProtection="1">
      <alignment horizontal="center" vertical="center"/>
      <protection hidden="1"/>
    </xf>
    <xf numFmtId="0" fontId="46" fillId="4" borderId="0" xfId="220" applyFont="1" applyFill="1"/>
    <xf numFmtId="0" fontId="36" fillId="4" borderId="26" xfId="220" applyFont="1" applyFill="1" applyBorder="1" applyAlignment="1" applyProtection="1">
      <alignment horizontal="left" vertical="center" wrapText="1" indent="1"/>
      <protection hidden="1"/>
    </xf>
    <xf numFmtId="14" fontId="37" fillId="5" borderId="28" xfId="193" applyNumberFormat="1" applyFont="1" applyFill="1" applyBorder="1" applyAlignment="1" applyProtection="1">
      <alignment horizontal="center" vertical="center" wrapText="1"/>
      <protection hidden="1"/>
    </xf>
    <xf numFmtId="14" fontId="4" fillId="4" borderId="29" xfId="193" applyNumberFormat="1" applyFill="1" applyBorder="1" applyAlignment="1" applyProtection="1">
      <alignment horizontal="left" vertical="center" wrapText="1" indent="1"/>
      <protection hidden="1"/>
    </xf>
    <xf numFmtId="1" fontId="4" fillId="4" borderId="20" xfId="220" applyNumberFormat="1" applyFont="1" applyFill="1" applyBorder="1" applyAlignment="1" applyProtection="1">
      <alignment horizontal="center" vertical="center"/>
      <protection locked="0"/>
    </xf>
    <xf numFmtId="10" fontId="4" fillId="4" borderId="25" xfId="220" applyNumberFormat="1" applyFont="1" applyFill="1" applyBorder="1" applyAlignment="1" applyProtection="1">
      <alignment horizontal="center" vertical="center"/>
      <protection locked="0"/>
    </xf>
    <xf numFmtId="14" fontId="4" fillId="29" borderId="30" xfId="193" applyNumberFormat="1" applyFill="1" applyBorder="1" applyAlignment="1" applyProtection="1">
      <alignment horizontal="left" vertical="center" wrapText="1" indent="1"/>
      <protection hidden="1"/>
    </xf>
    <xf numFmtId="1" fontId="4" fillId="29" borderId="21" xfId="220" applyNumberFormat="1" applyFont="1" applyFill="1" applyBorder="1" applyAlignment="1" applyProtection="1">
      <alignment horizontal="center" vertical="center"/>
      <protection locked="0"/>
    </xf>
    <xf numFmtId="10" fontId="4" fillId="29" borderId="25" xfId="220" applyNumberFormat="1" applyFont="1" applyFill="1" applyBorder="1" applyAlignment="1" applyProtection="1">
      <alignment horizontal="center" vertical="center"/>
      <protection locked="0"/>
    </xf>
    <xf numFmtId="14" fontId="4" fillId="4" borderId="31" xfId="193" applyNumberFormat="1" applyFill="1" applyBorder="1" applyAlignment="1" applyProtection="1">
      <alignment horizontal="left" vertical="center" wrapText="1" indent="1"/>
      <protection hidden="1"/>
    </xf>
    <xf numFmtId="1" fontId="4" fillId="4" borderId="32" xfId="220" applyNumberFormat="1" applyFont="1" applyFill="1" applyBorder="1" applyAlignment="1" applyProtection="1">
      <alignment horizontal="center" vertical="center"/>
      <protection locked="0"/>
    </xf>
    <xf numFmtId="10" fontId="4" fillId="4" borderId="33" xfId="220" applyNumberFormat="1" applyFont="1" applyFill="1" applyBorder="1" applyAlignment="1" applyProtection="1">
      <alignment horizontal="center" vertical="center"/>
      <protection locked="0"/>
    </xf>
    <xf numFmtId="0" fontId="36" fillId="4" borderId="23" xfId="193" applyFont="1" applyFill="1" applyBorder="1" applyAlignment="1" applyProtection="1">
      <alignment horizontal="left" vertical="center" wrapText="1" indent="1"/>
      <protection hidden="1"/>
    </xf>
    <xf numFmtId="3" fontId="41" fillId="29" borderId="34" xfId="220" applyNumberFormat="1" applyFont="1" applyFill="1" applyBorder="1" applyAlignment="1" applyProtection="1">
      <alignment horizontal="center" vertical="center"/>
      <protection locked="0"/>
    </xf>
    <xf numFmtId="166" fontId="47" fillId="29" borderId="28" xfId="4" applyNumberFormat="1" applyFont="1" applyFill="1" applyBorder="1" applyAlignment="1" applyProtection="1">
      <alignment horizontal="center" vertical="center"/>
      <protection hidden="1"/>
    </xf>
    <xf numFmtId="3" fontId="41" fillId="4" borderId="35" xfId="220" applyNumberFormat="1" applyFont="1" applyFill="1" applyBorder="1" applyAlignment="1" applyProtection="1">
      <alignment horizontal="center" vertical="center"/>
      <protection locked="0"/>
    </xf>
    <xf numFmtId="166" fontId="47" fillId="4" borderId="25" xfId="4" applyNumberFormat="1" applyFont="1" applyFill="1" applyBorder="1" applyAlignment="1" applyProtection="1">
      <alignment horizontal="center" vertical="center"/>
      <protection hidden="1"/>
    </xf>
    <xf numFmtId="166" fontId="47" fillId="29" borderId="35" xfId="188" applyNumberFormat="1" applyFont="1" applyFill="1" applyBorder="1" applyAlignment="1" applyProtection="1">
      <alignment horizontal="center" vertical="center"/>
      <protection hidden="1"/>
    </xf>
    <xf numFmtId="166" fontId="47" fillId="4" borderId="36" xfId="188" applyNumberFormat="1" applyFont="1" applyFill="1" applyBorder="1" applyAlignment="1" applyProtection="1">
      <alignment horizontal="center" vertical="center"/>
      <protection hidden="1"/>
    </xf>
    <xf numFmtId="49" fontId="4" fillId="4" borderId="25" xfId="220" applyNumberFormat="1" applyFont="1" applyFill="1" applyBorder="1" applyAlignment="1" applyProtection="1">
      <alignment horizontal="center" vertical="center"/>
      <protection locked="0"/>
    </xf>
    <xf numFmtId="166" fontId="41" fillId="29" borderId="21" xfId="4" applyNumberFormat="1" applyFont="1" applyFill="1" applyBorder="1" applyAlignment="1" applyProtection="1">
      <alignment horizontal="left" vertical="center" wrapText="1" indent="1"/>
      <protection hidden="1"/>
    </xf>
    <xf numFmtId="49" fontId="4" fillId="29" borderId="25" xfId="220" applyNumberFormat="1" applyFont="1" applyFill="1" applyBorder="1" applyAlignment="1" applyProtection="1">
      <alignment horizontal="center" vertical="center"/>
      <protection locked="0"/>
    </xf>
    <xf numFmtId="166" fontId="41" fillId="4" borderId="22" xfId="4" applyNumberFormat="1" applyFont="1" applyFill="1" applyBorder="1" applyAlignment="1" applyProtection="1">
      <alignment horizontal="left" vertical="center" wrapText="1" indent="1"/>
      <protection hidden="1"/>
    </xf>
    <xf numFmtId="49" fontId="4" fillId="4" borderId="33" xfId="220" applyNumberFormat="1" applyFont="1" applyFill="1" applyBorder="1" applyAlignment="1" applyProtection="1">
      <alignment horizontal="center" vertical="center"/>
      <protection locked="0"/>
    </xf>
    <xf numFmtId="0" fontId="33" fillId="4" borderId="0" xfId="193" applyFont="1" applyFill="1" applyAlignment="1" applyProtection="1">
      <alignment horizontal="center" vertical="center" wrapText="1"/>
      <protection hidden="1"/>
    </xf>
    <xf numFmtId="0" fontId="36" fillId="4" borderId="11" xfId="193" applyFont="1" applyFill="1" applyBorder="1" applyAlignment="1" applyProtection="1">
      <alignment horizontal="left" vertical="center" wrapText="1" indent="1"/>
      <protection hidden="1"/>
    </xf>
    <xf numFmtId="14" fontId="37" fillId="5" borderId="12" xfId="193" applyNumberFormat="1" applyFont="1" applyFill="1" applyBorder="1" applyAlignment="1" applyProtection="1">
      <alignment horizontal="center" vertical="center" wrapText="1"/>
      <protection hidden="1"/>
    </xf>
    <xf numFmtId="170" fontId="41" fillId="29" borderId="34" xfId="220" applyNumberFormat="1" applyFont="1" applyFill="1" applyBorder="1" applyAlignment="1" applyProtection="1">
      <alignment horizontal="center" vertical="center"/>
      <protection locked="0"/>
    </xf>
    <xf numFmtId="170" fontId="41" fillId="29" borderId="39" xfId="220" applyNumberFormat="1" applyFont="1" applyFill="1" applyBorder="1" applyAlignment="1" applyProtection="1">
      <alignment horizontal="center" vertical="center"/>
      <protection locked="0"/>
    </xf>
    <xf numFmtId="170" fontId="47" fillId="29" borderId="34" xfId="220" applyNumberFormat="1" applyFont="1" applyFill="1" applyBorder="1" applyAlignment="1" applyProtection="1">
      <alignment horizontal="center" vertical="center"/>
      <protection hidden="1"/>
    </xf>
    <xf numFmtId="170" fontId="41" fillId="4" borderId="35" xfId="220" applyNumberFormat="1" applyFont="1" applyFill="1" applyBorder="1" applyAlignment="1" applyProtection="1">
      <alignment horizontal="center" vertical="center"/>
      <protection locked="0"/>
    </xf>
    <xf numFmtId="170" fontId="41" fillId="4" borderId="0" xfId="220" applyNumberFormat="1" applyFont="1" applyFill="1" applyAlignment="1" applyProtection="1">
      <alignment horizontal="center" vertical="center"/>
      <protection locked="0"/>
    </xf>
    <xf numFmtId="170" fontId="47" fillId="4" borderId="35" xfId="220" applyNumberFormat="1" applyFont="1" applyFill="1" applyBorder="1" applyAlignment="1" applyProtection="1">
      <alignment horizontal="center" vertical="center"/>
      <protection hidden="1"/>
    </xf>
    <xf numFmtId="166" fontId="47" fillId="4" borderId="35" xfId="188" applyNumberFormat="1" applyFont="1" applyFill="1" applyBorder="1" applyAlignment="1" applyProtection="1">
      <alignment horizontal="center" vertical="center"/>
      <protection hidden="1"/>
    </xf>
    <xf numFmtId="170" fontId="41" fillId="29" borderId="35" xfId="220" applyNumberFormat="1" applyFont="1" applyFill="1" applyBorder="1" applyAlignment="1" applyProtection="1">
      <alignment horizontal="center" vertical="center"/>
      <protection locked="0"/>
    </xf>
    <xf numFmtId="170" fontId="41" fillId="29" borderId="0" xfId="220" applyNumberFormat="1" applyFont="1" applyFill="1" applyAlignment="1" applyProtection="1">
      <alignment horizontal="center" vertical="center"/>
      <protection locked="0"/>
    </xf>
    <xf numFmtId="170" fontId="47" fillId="29" borderId="35" xfId="220" applyNumberFormat="1" applyFont="1" applyFill="1" applyBorder="1" applyAlignment="1" applyProtection="1">
      <alignment horizontal="center" vertical="center"/>
      <protection hidden="1"/>
    </xf>
    <xf numFmtId="14" fontId="37" fillId="5" borderId="35" xfId="193" applyNumberFormat="1" applyFont="1" applyFill="1" applyBorder="1" applyAlignment="1" applyProtection="1">
      <alignment horizontal="center" vertical="center" wrapText="1"/>
      <protection hidden="1"/>
    </xf>
    <xf numFmtId="14" fontId="41" fillId="29" borderId="35" xfId="220" applyNumberFormat="1" applyFont="1" applyFill="1" applyBorder="1" applyAlignment="1" applyProtection="1">
      <alignment horizontal="center" vertical="center"/>
      <protection locked="0"/>
    </xf>
    <xf numFmtId="49" fontId="41" fillId="29" borderId="35" xfId="220" applyNumberFormat="1" applyFont="1" applyFill="1" applyBorder="1" applyAlignment="1" applyProtection="1">
      <alignment horizontal="center" vertical="center" wrapText="1"/>
      <protection locked="0"/>
    </xf>
    <xf numFmtId="0" fontId="41" fillId="29" borderId="35" xfId="220" applyFont="1" applyFill="1" applyBorder="1" applyAlignment="1" applyProtection="1">
      <alignment horizontal="center" vertical="center" wrapText="1"/>
      <protection locked="0"/>
    </xf>
    <xf numFmtId="14" fontId="41" fillId="4" borderId="35" xfId="220" applyNumberFormat="1" applyFont="1" applyFill="1" applyBorder="1" applyAlignment="1" applyProtection="1">
      <alignment horizontal="center" vertical="center"/>
      <protection locked="0"/>
    </xf>
    <xf numFmtId="49" fontId="41" fillId="4" borderId="35" xfId="220" applyNumberFormat="1" applyFont="1" applyFill="1" applyBorder="1" applyAlignment="1" applyProtection="1">
      <alignment horizontal="center" vertical="center" wrapText="1"/>
      <protection locked="0"/>
    </xf>
    <xf numFmtId="0" fontId="41" fillId="4" borderId="35" xfId="220" applyFont="1" applyFill="1" applyBorder="1" applyAlignment="1" applyProtection="1">
      <alignment horizontal="center" vertical="center" wrapText="1"/>
      <protection locked="0"/>
    </xf>
    <xf numFmtId="14" fontId="41" fillId="4" borderId="36" xfId="220" applyNumberFormat="1" applyFont="1" applyFill="1" applyBorder="1" applyAlignment="1" applyProtection="1">
      <alignment horizontal="center" vertical="center"/>
      <protection locked="0"/>
    </xf>
    <xf numFmtId="49" fontId="41" fillId="4" borderId="36" xfId="220" applyNumberFormat="1" applyFont="1" applyFill="1" applyBorder="1" applyAlignment="1" applyProtection="1">
      <alignment horizontal="center" vertical="center" wrapText="1"/>
      <protection locked="0"/>
    </xf>
    <xf numFmtId="0" fontId="41" fillId="4" borderId="36" xfId="220" applyFont="1" applyFill="1" applyBorder="1" applyAlignment="1" applyProtection="1">
      <alignment horizontal="center" vertical="center" wrapText="1"/>
      <protection locked="0"/>
    </xf>
    <xf numFmtId="0" fontId="49" fillId="4" borderId="0" xfId="193" applyFont="1" applyFill="1" applyProtection="1">
      <protection hidden="1"/>
    </xf>
    <xf numFmtId="0" fontId="48" fillId="0" borderId="0" xfId="191" applyFont="1" applyProtection="1">
      <protection hidden="1"/>
    </xf>
    <xf numFmtId="9" fontId="48" fillId="0" borderId="0" xfId="221" applyFont="1" applyProtection="1">
      <protection hidden="1"/>
    </xf>
    <xf numFmtId="0" fontId="4" fillId="30" borderId="0" xfId="193" applyFill="1" applyProtection="1">
      <protection hidden="1"/>
    </xf>
    <xf numFmtId="0" fontId="36" fillId="4" borderId="11" xfId="220" applyFont="1" applyFill="1" applyBorder="1" applyAlignment="1" applyProtection="1">
      <alignment horizontal="left" vertical="center" wrapText="1" indent="1"/>
      <protection hidden="1"/>
    </xf>
    <xf numFmtId="14" fontId="37" fillId="5" borderId="24" xfId="193" applyNumberFormat="1" applyFont="1" applyFill="1" applyBorder="1" applyAlignment="1" applyProtection="1">
      <alignment horizontal="center" vertical="center" wrapText="1"/>
      <protection hidden="1"/>
    </xf>
    <xf numFmtId="14" fontId="37" fillId="5" borderId="14" xfId="193" applyNumberFormat="1" applyFont="1" applyFill="1" applyBorder="1" applyAlignment="1" applyProtection="1">
      <alignment horizontal="center" vertical="center" wrapText="1"/>
      <protection hidden="1"/>
    </xf>
    <xf numFmtId="14" fontId="37" fillId="5" borderId="24" xfId="193" applyNumberFormat="1" applyFont="1" applyFill="1" applyBorder="1" applyAlignment="1" applyProtection="1">
      <alignment horizontal="left" vertical="center" wrapText="1"/>
      <protection hidden="1"/>
    </xf>
    <xf numFmtId="3" fontId="50" fillId="0" borderId="23" xfId="193" applyNumberFormat="1" applyFont="1" applyBorder="1" applyAlignment="1" applyProtection="1">
      <alignment horizontal="right" vertical="center" indent="2"/>
      <protection hidden="1"/>
    </xf>
    <xf numFmtId="166" fontId="50" fillId="0" borderId="23" xfId="188" applyNumberFormat="1" applyFont="1" applyBorder="1" applyAlignment="1" applyProtection="1">
      <alignment horizontal="right" vertical="center" indent="2"/>
      <protection hidden="1"/>
    </xf>
    <xf numFmtId="0" fontId="41" fillId="29" borderId="21" xfId="193" applyFont="1" applyFill="1" applyBorder="1" applyAlignment="1" applyProtection="1">
      <alignment horizontal="left" vertical="center" wrapText="1" indent="1"/>
      <protection hidden="1"/>
    </xf>
    <xf numFmtId="3" fontId="41" fillId="29" borderId="21" xfId="193" applyNumberFormat="1" applyFont="1" applyFill="1" applyBorder="1" applyAlignment="1" applyProtection="1">
      <alignment horizontal="right" vertical="center" indent="2"/>
      <protection locked="0"/>
    </xf>
    <xf numFmtId="3" fontId="41" fillId="34" borderId="21" xfId="193" applyNumberFormat="1" applyFont="1" applyFill="1" applyBorder="1" applyAlignment="1">
      <alignment horizontal="right" vertical="center" indent="2"/>
    </xf>
    <xf numFmtId="166" fontId="41" fillId="29" borderId="21" xfId="188" applyNumberFormat="1" applyFont="1" applyFill="1" applyBorder="1" applyAlignment="1" applyProtection="1">
      <alignment horizontal="right" vertical="center" indent="2"/>
      <protection hidden="1"/>
    </xf>
    <xf numFmtId="0" fontId="41" fillId="4" borderId="21" xfId="193" applyFont="1" applyFill="1" applyBorder="1" applyAlignment="1" applyProtection="1">
      <alignment horizontal="left" vertical="center" wrapText="1" indent="1"/>
      <protection hidden="1"/>
    </xf>
    <xf numFmtId="3" fontId="41" fillId="4" borderId="21" xfId="193" applyNumberFormat="1" applyFont="1" applyFill="1" applyBorder="1" applyAlignment="1" applyProtection="1">
      <alignment horizontal="right" vertical="center" indent="2"/>
      <protection locked="0"/>
    </xf>
    <xf numFmtId="166" fontId="41" fillId="4" borderId="21" xfId="188" applyNumberFormat="1" applyFont="1" applyFill="1" applyBorder="1" applyAlignment="1" applyProtection="1">
      <alignment horizontal="right" vertical="center" indent="2"/>
      <protection hidden="1"/>
    </xf>
    <xf numFmtId="3" fontId="50" fillId="0" borderId="20" xfId="193" applyNumberFormat="1" applyFont="1" applyBorder="1" applyAlignment="1" applyProtection="1">
      <alignment horizontal="right" vertical="center" indent="2"/>
      <protection hidden="1"/>
    </xf>
    <xf numFmtId="166" fontId="50" fillId="0" borderId="20" xfId="188" applyNumberFormat="1" applyFont="1" applyBorder="1" applyAlignment="1" applyProtection="1">
      <alignment horizontal="right" vertical="center" indent="2"/>
      <protection hidden="1"/>
    </xf>
    <xf numFmtId="0" fontId="41" fillId="4" borderId="22" xfId="193" applyFont="1" applyFill="1" applyBorder="1" applyAlignment="1" applyProtection="1">
      <alignment horizontal="left" vertical="center" wrapText="1" indent="1"/>
      <protection hidden="1"/>
    </xf>
    <xf numFmtId="3" fontId="41" fillId="4" borderId="22" xfId="193" applyNumberFormat="1" applyFont="1" applyFill="1" applyBorder="1" applyAlignment="1" applyProtection="1">
      <alignment horizontal="right" vertical="center" indent="2"/>
      <protection locked="0"/>
    </xf>
    <xf numFmtId="166" fontId="41" fillId="4" borderId="22" xfId="188" applyNumberFormat="1" applyFont="1" applyFill="1" applyBorder="1" applyAlignment="1" applyProtection="1">
      <alignment horizontal="right" vertical="center" indent="2"/>
      <protection hidden="1"/>
    </xf>
    <xf numFmtId="0" fontId="41" fillId="28" borderId="0" xfId="0" applyFont="1" applyFill="1"/>
    <xf numFmtId="0" fontId="41" fillId="28" borderId="34" xfId="0" applyFont="1" applyFill="1" applyBorder="1" applyAlignment="1" applyProtection="1">
      <alignment wrapText="1"/>
      <protection locked="0"/>
    </xf>
    <xf numFmtId="9" fontId="41" fillId="28" borderId="34" xfId="0" applyNumberFormat="1" applyFont="1" applyFill="1" applyBorder="1" applyProtection="1">
      <protection locked="0"/>
    </xf>
    <xf numFmtId="0" fontId="41" fillId="28" borderId="35" xfId="0" applyFont="1" applyFill="1" applyBorder="1" applyAlignment="1" applyProtection="1">
      <alignment wrapText="1"/>
      <protection locked="0"/>
    </xf>
    <xf numFmtId="173" fontId="41" fillId="28" borderId="34" xfId="0" applyNumberFormat="1" applyFont="1" applyFill="1" applyBorder="1" applyProtection="1">
      <protection locked="0"/>
    </xf>
    <xf numFmtId="173" fontId="41" fillId="28" borderId="35" xfId="0" applyNumberFormat="1" applyFont="1" applyFill="1" applyBorder="1" applyProtection="1">
      <protection locked="0"/>
    </xf>
    <xf numFmtId="0" fontId="41" fillId="35" borderId="35" xfId="0" applyFont="1" applyFill="1" applyBorder="1" applyAlignment="1" applyProtection="1">
      <alignment wrapText="1"/>
      <protection locked="0"/>
    </xf>
    <xf numFmtId="9" fontId="41" fillId="35" borderId="35" xfId="0" applyNumberFormat="1" applyFont="1" applyFill="1" applyBorder="1" applyProtection="1">
      <protection locked="0"/>
    </xf>
    <xf numFmtId="173" fontId="41" fillId="35" borderId="35" xfId="0" applyNumberFormat="1" applyFont="1" applyFill="1" applyBorder="1" applyProtection="1">
      <protection locked="0"/>
    </xf>
    <xf numFmtId="9" fontId="41" fillId="28" borderId="35" xfId="0" applyNumberFormat="1" applyFont="1" applyFill="1" applyBorder="1" applyProtection="1">
      <protection locked="0"/>
    </xf>
    <xf numFmtId="0" fontId="41" fillId="28" borderId="36" xfId="0" applyFont="1" applyFill="1" applyBorder="1" applyAlignment="1" applyProtection="1">
      <alignment wrapText="1"/>
      <protection locked="0"/>
    </xf>
    <xf numFmtId="9" fontId="41" fillId="28" borderId="36" xfId="0" applyNumberFormat="1" applyFont="1" applyFill="1" applyBorder="1" applyProtection="1">
      <protection locked="0"/>
    </xf>
    <xf numFmtId="173" fontId="41" fillId="28" borderId="36" xfId="0" applyNumberFormat="1" applyFont="1" applyFill="1" applyBorder="1" applyProtection="1">
      <protection locked="0"/>
    </xf>
    <xf numFmtId="0" fontId="33" fillId="4" borderId="0" xfId="193" applyFont="1" applyFill="1" applyAlignment="1" applyProtection="1">
      <alignment horizontal="left" vertical="center" indent="1"/>
      <protection hidden="1"/>
    </xf>
    <xf numFmtId="14" fontId="37" fillId="5" borderId="34" xfId="193" applyNumberFormat="1" applyFont="1" applyFill="1" applyBorder="1" applyAlignment="1" applyProtection="1">
      <alignment horizontal="center" vertical="center" wrapText="1"/>
      <protection hidden="1"/>
    </xf>
    <xf numFmtId="0" fontId="36" fillId="4" borderId="64" xfId="222" applyFont="1" applyFill="1" applyBorder="1" applyAlignment="1" applyProtection="1">
      <alignment horizontal="left" vertical="center" wrapText="1" indent="1"/>
      <protection hidden="1"/>
    </xf>
    <xf numFmtId="14" fontId="4" fillId="29" borderId="34" xfId="193" applyNumberFormat="1" applyFill="1" applyBorder="1" applyAlignment="1" applyProtection="1">
      <alignment horizontal="left" vertical="center" wrapText="1" indent="1"/>
      <protection hidden="1"/>
    </xf>
    <xf numFmtId="0" fontId="36" fillId="4" borderId="58" xfId="193" applyFont="1" applyFill="1" applyBorder="1" applyAlignment="1" applyProtection="1">
      <alignment horizontal="left" vertical="center" wrapText="1" indent="1"/>
      <protection hidden="1"/>
    </xf>
    <xf numFmtId="14" fontId="37" fillId="5" borderId="51" xfId="193" applyNumberFormat="1" applyFont="1" applyFill="1" applyBorder="1" applyAlignment="1" applyProtection="1">
      <alignment horizontal="center" vertical="center" wrapText="1"/>
      <protection hidden="1"/>
    </xf>
    <xf numFmtId="170" fontId="41" fillId="29" borderId="38" xfId="220" applyNumberFormat="1" applyFont="1" applyFill="1" applyBorder="1" applyAlignment="1" applyProtection="1">
      <alignment horizontal="center" vertical="center"/>
      <protection locked="0"/>
    </xf>
    <xf numFmtId="170" fontId="41" fillId="4" borderId="48" xfId="220" applyNumberFormat="1" applyFont="1" applyFill="1" applyBorder="1" applyAlignment="1" applyProtection="1">
      <alignment horizontal="center" vertical="center"/>
      <protection locked="0"/>
    </xf>
    <xf numFmtId="166" fontId="47" fillId="29" borderId="48" xfId="188" applyNumberFormat="1" applyFont="1" applyFill="1" applyBorder="1" applyAlignment="1" applyProtection="1">
      <alignment horizontal="center" vertical="center"/>
      <protection hidden="1"/>
    </xf>
    <xf numFmtId="166" fontId="47" fillId="4" borderId="48" xfId="188" applyNumberFormat="1" applyFont="1" applyFill="1" applyBorder="1" applyAlignment="1" applyProtection="1">
      <alignment horizontal="center" vertical="center"/>
      <protection hidden="1"/>
    </xf>
    <xf numFmtId="170" fontId="41" fillId="29" borderId="48" xfId="220" applyNumberFormat="1" applyFont="1" applyFill="1" applyBorder="1" applyAlignment="1" applyProtection="1">
      <alignment horizontal="center" vertical="center"/>
      <protection locked="0"/>
    </xf>
    <xf numFmtId="166" fontId="47" fillId="4" borderId="42" xfId="188" applyNumberFormat="1" applyFont="1" applyFill="1" applyBorder="1" applyAlignment="1" applyProtection="1">
      <alignment horizontal="center" vertical="center"/>
      <protection hidden="1"/>
    </xf>
    <xf numFmtId="0" fontId="51" fillId="4" borderId="0" xfId="193" applyFont="1" applyFill="1" applyProtection="1">
      <protection hidden="1"/>
    </xf>
    <xf numFmtId="14" fontId="37" fillId="5" borderId="56" xfId="193" applyNumberFormat="1" applyFont="1" applyFill="1" applyBorder="1" applyAlignment="1" applyProtection="1">
      <alignment horizontal="center" vertical="center" wrapText="1"/>
      <protection hidden="1"/>
    </xf>
    <xf numFmtId="14" fontId="37" fillId="5" borderId="57" xfId="193" applyNumberFormat="1" applyFont="1" applyFill="1" applyBorder="1" applyAlignment="1" applyProtection="1">
      <alignment horizontal="center" vertical="center" wrapText="1"/>
      <protection hidden="1"/>
    </xf>
    <xf numFmtId="1" fontId="41" fillId="29" borderId="38" xfId="220" applyNumberFormat="1" applyFont="1" applyFill="1" applyBorder="1" applyAlignment="1" applyProtection="1">
      <alignment horizontal="center" vertical="center"/>
      <protection locked="0"/>
    </xf>
    <xf numFmtId="1" fontId="41" fillId="29" borderId="48" xfId="220" applyNumberFormat="1" applyFont="1" applyFill="1" applyBorder="1" applyAlignment="1" applyProtection="1">
      <alignment horizontal="center" vertical="center"/>
      <protection locked="0"/>
    </xf>
    <xf numFmtId="1" fontId="41" fillId="29" borderId="35" xfId="220" applyNumberFormat="1" applyFont="1" applyFill="1" applyBorder="1" applyAlignment="1" applyProtection="1">
      <alignment horizontal="center" vertical="center"/>
      <protection locked="0"/>
    </xf>
    <xf numFmtId="166" fontId="47" fillId="29" borderId="55" xfId="4" applyNumberFormat="1" applyFont="1" applyFill="1" applyBorder="1" applyAlignment="1" applyProtection="1">
      <alignment horizontal="center" vertical="center"/>
      <protection hidden="1"/>
    </xf>
    <xf numFmtId="1" fontId="41" fillId="4" borderId="48" xfId="220" applyNumberFormat="1" applyFont="1" applyFill="1" applyBorder="1" applyAlignment="1" applyProtection="1">
      <alignment horizontal="center" vertical="center"/>
      <protection locked="0"/>
    </xf>
    <xf numFmtId="1" fontId="41" fillId="4" borderId="35" xfId="220" applyNumberFormat="1" applyFont="1" applyFill="1" applyBorder="1" applyAlignment="1" applyProtection="1">
      <alignment horizontal="center" vertical="center"/>
      <protection locked="0"/>
    </xf>
    <xf numFmtId="166" fontId="47" fillId="4" borderId="54" xfId="4" applyNumberFormat="1" applyFont="1" applyFill="1" applyBorder="1" applyAlignment="1" applyProtection="1">
      <alignment horizontal="center" vertical="center"/>
      <protection hidden="1"/>
    </xf>
    <xf numFmtId="14" fontId="4" fillId="29" borderId="18" xfId="193" applyNumberFormat="1" applyFill="1" applyBorder="1" applyAlignment="1" applyProtection="1">
      <alignment horizontal="left" vertical="center" wrapText="1" indent="1"/>
      <protection hidden="1"/>
    </xf>
    <xf numFmtId="14" fontId="4" fillId="4" borderId="19" xfId="193" applyNumberFormat="1" applyFill="1" applyBorder="1" applyAlignment="1" applyProtection="1">
      <alignment horizontal="left" vertical="center" wrapText="1" indent="1"/>
      <protection hidden="1"/>
    </xf>
    <xf numFmtId="49" fontId="4" fillId="4" borderId="33" xfId="220" applyNumberFormat="1" applyFont="1" applyFill="1" applyBorder="1" applyAlignment="1" applyProtection="1">
      <alignment horizontal="center" vertical="center" wrapText="1"/>
      <protection locked="0"/>
    </xf>
    <xf numFmtId="0" fontId="36" fillId="4" borderId="73" xfId="220" applyFont="1" applyFill="1" applyBorder="1" applyAlignment="1" applyProtection="1">
      <alignment horizontal="left" vertical="center" wrapText="1" indent="1"/>
      <protection hidden="1"/>
    </xf>
    <xf numFmtId="1" fontId="4" fillId="4" borderId="21" xfId="220" applyNumberFormat="1" applyFont="1" applyFill="1" applyBorder="1" applyAlignment="1" applyProtection="1">
      <alignment horizontal="center" vertical="center"/>
      <protection locked="0"/>
    </xf>
    <xf numFmtId="14" fontId="37" fillId="5" borderId="43" xfId="193" applyNumberFormat="1" applyFont="1" applyFill="1" applyBorder="1" applyAlignment="1" applyProtection="1">
      <alignment horizontal="center" vertical="center" wrapText="1"/>
      <protection hidden="1"/>
    </xf>
    <xf numFmtId="0" fontId="36" fillId="4" borderId="64" xfId="220" applyFont="1" applyFill="1" applyBorder="1" applyAlignment="1" applyProtection="1">
      <alignment horizontal="left" vertical="center" wrapText="1" indent="1"/>
      <protection hidden="1"/>
    </xf>
    <xf numFmtId="10" fontId="4" fillId="4" borderId="43" xfId="220" applyNumberFormat="1" applyFont="1" applyFill="1" applyBorder="1" applyAlignment="1" applyProtection="1">
      <alignment horizontal="center" vertical="center"/>
      <protection locked="0"/>
    </xf>
    <xf numFmtId="0" fontId="46" fillId="0" borderId="0" xfId="222" applyFont="1"/>
    <xf numFmtId="49" fontId="41" fillId="4" borderId="48" xfId="222" applyNumberFormat="1" applyFont="1" applyFill="1" applyBorder="1" applyAlignment="1" applyProtection="1">
      <alignment horizontal="center" vertical="center" wrapText="1"/>
      <protection locked="0"/>
    </xf>
    <xf numFmtId="9" fontId="41" fillId="4" borderId="35" xfId="226" applyFont="1" applyFill="1" applyBorder="1" applyAlignment="1" applyProtection="1">
      <alignment horizontal="center" vertical="center"/>
      <protection locked="0"/>
    </xf>
    <xf numFmtId="9" fontId="41" fillId="4" borderId="48" xfId="226" applyFont="1" applyFill="1" applyBorder="1" applyAlignment="1" applyProtection="1">
      <alignment horizontal="center" vertical="center"/>
      <protection locked="0"/>
    </xf>
    <xf numFmtId="49" fontId="41" fillId="29" borderId="48" xfId="222" applyNumberFormat="1" applyFont="1" applyFill="1" applyBorder="1" applyAlignment="1" applyProtection="1">
      <alignment horizontal="center" vertical="center" wrapText="1"/>
      <protection locked="0"/>
    </xf>
    <xf numFmtId="9" fontId="41" fillId="29" borderId="35" xfId="226" applyFont="1" applyFill="1" applyBorder="1" applyAlignment="1" applyProtection="1">
      <alignment horizontal="center" vertical="center"/>
      <protection locked="0"/>
    </xf>
    <xf numFmtId="9" fontId="41" fillId="29" borderId="48" xfId="226" applyFont="1" applyFill="1" applyBorder="1" applyAlignment="1" applyProtection="1">
      <alignment horizontal="center" vertical="center"/>
      <protection locked="0"/>
    </xf>
    <xf numFmtId="49" fontId="41" fillId="4" borderId="42" xfId="222" applyNumberFormat="1" applyFont="1" applyFill="1" applyBorder="1" applyAlignment="1" applyProtection="1">
      <alignment horizontal="center" vertical="center" wrapText="1"/>
      <protection locked="0"/>
    </xf>
    <xf numFmtId="9" fontId="41" fillId="4" borderId="36" xfId="226" applyFont="1" applyFill="1" applyBorder="1" applyAlignment="1" applyProtection="1">
      <alignment horizontal="center" vertical="center"/>
      <protection locked="0"/>
    </xf>
    <xf numFmtId="9" fontId="41" fillId="4" borderId="42" xfId="226" applyFont="1" applyFill="1" applyBorder="1" applyAlignment="1" applyProtection="1">
      <alignment horizontal="center" vertical="center"/>
      <protection locked="0"/>
    </xf>
    <xf numFmtId="1" fontId="37" fillId="5" borderId="28" xfId="193" applyNumberFormat="1" applyFont="1" applyFill="1" applyBorder="1" applyAlignment="1" applyProtection="1">
      <alignment horizontal="center" vertical="center" wrapText="1"/>
      <protection hidden="1"/>
    </xf>
    <xf numFmtId="0" fontId="33" fillId="0" borderId="0" xfId="193" applyFont="1" applyAlignment="1" applyProtection="1">
      <alignment horizontal="left" vertical="center" indent="1"/>
      <protection hidden="1"/>
    </xf>
    <xf numFmtId="14" fontId="37" fillId="5" borderId="27" xfId="193" applyNumberFormat="1" applyFont="1" applyFill="1" applyBorder="1" applyAlignment="1" applyProtection="1">
      <alignment horizontal="center" vertical="center" wrapText="1"/>
      <protection hidden="1"/>
    </xf>
    <xf numFmtId="166" fontId="4" fillId="4" borderId="25" xfId="4" applyNumberFormat="1" applyFont="1" applyFill="1" applyBorder="1" applyAlignment="1" applyProtection="1">
      <alignment horizontal="center" vertical="center"/>
      <protection locked="0"/>
    </xf>
    <xf numFmtId="166" fontId="4" fillId="29" borderId="25" xfId="4" applyNumberFormat="1" applyFont="1" applyFill="1" applyBorder="1" applyAlignment="1" applyProtection="1">
      <alignment horizontal="center" vertical="center"/>
      <protection locked="0"/>
    </xf>
    <xf numFmtId="14" fontId="4" fillId="4" borderId="30" xfId="193" applyNumberFormat="1" applyFill="1" applyBorder="1" applyAlignment="1" applyProtection="1">
      <alignment horizontal="left" vertical="center" wrapText="1" indent="1"/>
      <protection hidden="1"/>
    </xf>
    <xf numFmtId="166" fontId="4" fillId="29" borderId="21" xfId="4" applyNumberFormat="1" applyFont="1" applyFill="1" applyBorder="1" applyAlignment="1" applyProtection="1">
      <alignment horizontal="center" vertical="center"/>
      <protection locked="0"/>
    </xf>
    <xf numFmtId="14" fontId="4" fillId="29" borderId="31" xfId="193" applyNumberFormat="1" applyFill="1" applyBorder="1" applyAlignment="1" applyProtection="1">
      <alignment horizontal="left" vertical="center" wrapText="1" indent="1"/>
      <protection hidden="1"/>
    </xf>
    <xf numFmtId="49" fontId="4" fillId="29" borderId="70" xfId="193" applyNumberFormat="1" applyFill="1" applyBorder="1" applyAlignment="1" applyProtection="1">
      <alignment horizontal="left" vertical="center" wrapText="1"/>
      <protection locked="0"/>
    </xf>
    <xf numFmtId="166" fontId="4" fillId="29" borderId="33" xfId="4" applyNumberFormat="1" applyFont="1" applyFill="1" applyBorder="1" applyAlignment="1" applyProtection="1">
      <alignment horizontal="center" vertical="center"/>
      <protection locked="0"/>
    </xf>
    <xf numFmtId="0" fontId="4" fillId="2" borderId="0" xfId="193" applyFill="1" applyAlignment="1" applyProtection="1">
      <alignment horizontal="center"/>
      <protection hidden="1"/>
    </xf>
    <xf numFmtId="14" fontId="42" fillId="28" borderId="0" xfId="193" applyNumberFormat="1" applyFont="1" applyFill="1" applyAlignment="1" applyProtection="1">
      <alignment horizontal="left" indent="1"/>
      <protection locked="0"/>
    </xf>
    <xf numFmtId="1" fontId="6" fillId="28" borderId="0" xfId="170" applyNumberFormat="1" applyFont="1" applyFill="1" applyAlignment="1" applyProtection="1">
      <alignment horizontal="left" indent="1"/>
      <protection locked="0"/>
    </xf>
    <xf numFmtId="165" fontId="6" fillId="28" borderId="0" xfId="170" applyFont="1" applyFill="1" applyAlignment="1" applyProtection="1">
      <alignment horizontal="left" wrapText="1"/>
      <protection locked="0"/>
    </xf>
    <xf numFmtId="0" fontId="41" fillId="29" borderId="34" xfId="193" applyFont="1" applyFill="1" applyBorder="1" applyAlignment="1" applyProtection="1">
      <alignment horizontal="left" vertical="center" wrapText="1" indent="1"/>
      <protection hidden="1"/>
    </xf>
    <xf numFmtId="0" fontId="41" fillId="3" borderId="35" xfId="193" applyFont="1" applyFill="1" applyBorder="1" applyAlignment="1" applyProtection="1">
      <alignment horizontal="left" vertical="center" wrapText="1" indent="1"/>
      <protection hidden="1"/>
    </xf>
    <xf numFmtId="0" fontId="41" fillId="29" borderId="35" xfId="193" applyFont="1" applyFill="1" applyBorder="1" applyAlignment="1" applyProtection="1">
      <alignment horizontal="left" vertical="center" wrapText="1" indent="1"/>
      <protection hidden="1"/>
    </xf>
    <xf numFmtId="0" fontId="41" fillId="3" borderId="36" xfId="193" applyFont="1" applyFill="1" applyBorder="1" applyAlignment="1" applyProtection="1">
      <alignment horizontal="left" vertical="center" wrapText="1" indent="1"/>
      <protection hidden="1"/>
    </xf>
    <xf numFmtId="10" fontId="6" fillId="28" borderId="0" xfId="193" applyNumberFormat="1" applyFont="1" applyFill="1" applyAlignment="1" applyProtection="1">
      <alignment horizontal="left" indent="1"/>
      <protection locked="0"/>
    </xf>
    <xf numFmtId="0" fontId="53" fillId="4" borderId="0" xfId="193" applyFont="1" applyFill="1" applyProtection="1">
      <protection hidden="1"/>
    </xf>
    <xf numFmtId="0" fontId="7" fillId="0" borderId="0" xfId="231" applyFont="1" applyProtection="1">
      <protection hidden="1"/>
    </xf>
    <xf numFmtId="0" fontId="36" fillId="4" borderId="61" xfId="222" applyFont="1" applyFill="1" applyBorder="1" applyAlignment="1" applyProtection="1">
      <alignment horizontal="left" vertical="center" wrapText="1"/>
      <protection hidden="1"/>
    </xf>
    <xf numFmtId="14" fontId="37" fillId="34" borderId="62" xfId="193" applyNumberFormat="1" applyFont="1" applyFill="1" applyBorder="1" applyAlignment="1" applyProtection="1">
      <alignment horizontal="center" vertical="center" wrapText="1"/>
      <protection hidden="1"/>
    </xf>
    <xf numFmtId="14" fontId="37" fillId="5" borderId="13" xfId="193" applyNumberFormat="1" applyFont="1" applyFill="1" applyBorder="1" applyAlignment="1" applyProtection="1">
      <alignment horizontal="center" vertical="center" wrapText="1"/>
      <protection hidden="1"/>
    </xf>
    <xf numFmtId="0" fontId="4" fillId="4" borderId="0" xfId="193" applyFill="1" applyAlignment="1" applyProtection="1">
      <alignment wrapText="1"/>
      <protection hidden="1"/>
    </xf>
    <xf numFmtId="0" fontId="6" fillId="33" borderId="30" xfId="223" applyNumberFormat="1" applyFont="1" applyFill="1" applyBorder="1" applyAlignment="1" applyProtection="1">
      <alignment horizontal="center" vertical="center" wrapText="1"/>
      <protection hidden="1"/>
    </xf>
    <xf numFmtId="0" fontId="6" fillId="33" borderId="21" xfId="223" applyNumberFormat="1" applyFont="1" applyFill="1" applyBorder="1" applyAlignment="1" applyProtection="1">
      <alignment horizontal="center" vertical="center" wrapText="1"/>
      <protection hidden="1"/>
    </xf>
    <xf numFmtId="0" fontId="6" fillId="33" borderId="46" xfId="229" applyNumberFormat="1" applyFont="1" applyFill="1" applyBorder="1" applyAlignment="1" applyProtection="1">
      <alignment horizontal="center" vertical="center" wrapText="1"/>
      <protection hidden="1"/>
    </xf>
    <xf numFmtId="10" fontId="4" fillId="33" borderId="40" xfId="229" applyNumberFormat="1" applyFont="1" applyFill="1" applyBorder="1" applyAlignment="1" applyProtection="1">
      <alignment horizontal="center" vertical="center"/>
      <protection hidden="1"/>
    </xf>
    <xf numFmtId="0" fontId="4" fillId="4" borderId="30" xfId="229" applyNumberFormat="1" applyFont="1" applyFill="1" applyBorder="1" applyAlignment="1" applyProtection="1">
      <alignment horizontal="left" vertical="center" indent="1"/>
      <protection hidden="1"/>
    </xf>
    <xf numFmtId="3" fontId="4" fillId="4" borderId="21" xfId="223" applyNumberFormat="1" applyFont="1" applyFill="1" applyBorder="1" applyAlignment="1" applyProtection="1">
      <alignment horizontal="center" vertical="center"/>
      <protection hidden="1"/>
    </xf>
    <xf numFmtId="171" fontId="4" fillId="4" borderId="21" xfId="228" applyNumberFormat="1" applyFont="1" applyFill="1" applyBorder="1" applyAlignment="1" applyProtection="1">
      <alignment horizontal="center" vertical="center"/>
      <protection hidden="1"/>
    </xf>
    <xf numFmtId="164" fontId="4" fillId="4" borderId="21" xfId="228" applyFont="1" applyFill="1" applyBorder="1" applyAlignment="1" applyProtection="1">
      <alignment horizontal="center" vertical="center"/>
      <protection hidden="1"/>
    </xf>
    <xf numFmtId="172" fontId="4" fillId="4" borderId="46" xfId="228" applyNumberFormat="1" applyFont="1" applyFill="1" applyBorder="1" applyAlignment="1" applyProtection="1">
      <alignment horizontal="center" vertical="center"/>
      <protection locked="0"/>
    </xf>
    <xf numFmtId="0" fontId="44" fillId="4" borderId="0" xfId="193" applyFont="1" applyFill="1" applyAlignment="1" applyProtection="1">
      <alignment vertical="center"/>
      <protection hidden="1"/>
    </xf>
    <xf numFmtId="0" fontId="4" fillId="29" borderId="30" xfId="229" applyNumberFormat="1" applyFont="1" applyFill="1" applyBorder="1" applyAlignment="1" applyProtection="1">
      <alignment horizontal="left" vertical="center" indent="1"/>
      <protection hidden="1"/>
    </xf>
    <xf numFmtId="3" fontId="4" fillId="29" borderId="21" xfId="223" applyNumberFormat="1" applyFont="1" applyFill="1" applyBorder="1" applyAlignment="1" applyProtection="1">
      <alignment horizontal="center" vertical="center"/>
      <protection hidden="1"/>
    </xf>
    <xf numFmtId="171" fontId="4" fillId="29" borderId="21" xfId="228" applyNumberFormat="1" applyFont="1" applyFill="1" applyBorder="1" applyAlignment="1" applyProtection="1">
      <alignment horizontal="center" vertical="center"/>
      <protection locked="0"/>
    </xf>
    <xf numFmtId="164" fontId="4" fillId="29" borderId="21" xfId="228" applyFont="1" applyFill="1" applyBorder="1" applyAlignment="1" applyProtection="1">
      <alignment horizontal="center" vertical="center"/>
      <protection hidden="1"/>
    </xf>
    <xf numFmtId="172" fontId="4" fillId="29" borderId="46" xfId="228" applyNumberFormat="1" applyFont="1" applyFill="1" applyBorder="1" applyAlignment="1" applyProtection="1">
      <alignment horizontal="center" vertical="center"/>
      <protection locked="0"/>
    </xf>
    <xf numFmtId="171" fontId="4" fillId="4" borderId="21" xfId="228" applyNumberFormat="1" applyFont="1" applyFill="1" applyBorder="1" applyAlignment="1" applyProtection="1">
      <alignment horizontal="center" vertical="center"/>
      <protection locked="0"/>
    </xf>
    <xf numFmtId="0" fontId="4" fillId="4" borderId="31" xfId="229" applyNumberFormat="1" applyFont="1" applyFill="1" applyBorder="1" applyAlignment="1" applyProtection="1">
      <alignment horizontal="left" vertical="center" indent="1"/>
      <protection hidden="1"/>
    </xf>
    <xf numFmtId="3" fontId="4" fillId="4" borderId="32" xfId="223" applyNumberFormat="1" applyFont="1" applyFill="1" applyBorder="1" applyAlignment="1" applyProtection="1">
      <alignment horizontal="center" vertical="center"/>
      <protection hidden="1"/>
    </xf>
    <xf numFmtId="171" fontId="4" fillId="4" borderId="32" xfId="228" applyNumberFormat="1" applyFont="1" applyFill="1" applyBorder="1" applyAlignment="1" applyProtection="1">
      <alignment horizontal="center" vertical="center"/>
      <protection hidden="1"/>
    </xf>
    <xf numFmtId="164" fontId="4" fillId="4" borderId="32" xfId="228" applyFont="1" applyFill="1" applyBorder="1" applyAlignment="1" applyProtection="1">
      <alignment horizontal="center" vertical="center"/>
      <protection hidden="1"/>
    </xf>
    <xf numFmtId="172" fontId="4" fillId="4" borderId="47" xfId="228" applyNumberFormat="1" applyFont="1" applyFill="1" applyBorder="1" applyAlignment="1" applyProtection="1">
      <alignment horizontal="center" vertical="center"/>
      <protection locked="0"/>
    </xf>
    <xf numFmtId="0" fontId="4" fillId="4" borderId="0" xfId="193" applyFill="1" applyAlignment="1" applyProtection="1">
      <alignment horizontal="left" vertical="center" indent="1"/>
      <protection hidden="1"/>
    </xf>
    <xf numFmtId="0" fontId="4" fillId="4" borderId="0" xfId="193" applyFill="1" applyAlignment="1" applyProtection="1">
      <alignment horizontal="left" vertical="top" indent="1"/>
      <protection hidden="1"/>
    </xf>
    <xf numFmtId="0" fontId="36" fillId="4" borderId="26" xfId="222" applyFont="1" applyFill="1" applyBorder="1" applyAlignment="1" applyProtection="1">
      <alignment horizontal="left" vertical="center" wrapText="1" indent="1"/>
      <protection hidden="1"/>
    </xf>
    <xf numFmtId="14" fontId="37" fillId="5" borderId="63" xfId="193" applyNumberFormat="1" applyFont="1" applyFill="1" applyBorder="1" applyAlignment="1" applyProtection="1">
      <alignment horizontal="center" vertical="center" wrapText="1"/>
      <protection hidden="1"/>
    </xf>
    <xf numFmtId="14" fontId="37" fillId="5" borderId="62" xfId="193" applyNumberFormat="1" applyFont="1" applyFill="1" applyBorder="1" applyAlignment="1" applyProtection="1">
      <alignment horizontal="center" vertical="center" wrapText="1"/>
      <protection hidden="1"/>
    </xf>
    <xf numFmtId="0" fontId="6" fillId="33" borderId="30" xfId="223" applyNumberFormat="1" applyFont="1" applyFill="1" applyBorder="1" applyAlignment="1" applyProtection="1">
      <alignment horizontal="left" vertical="center"/>
      <protection hidden="1"/>
    </xf>
    <xf numFmtId="0" fontId="6" fillId="33" borderId="21" xfId="229" applyNumberFormat="1" applyFont="1" applyFill="1" applyBorder="1" applyAlignment="1" applyProtection="1">
      <alignment horizontal="left" vertical="center"/>
      <protection hidden="1"/>
    </xf>
    <xf numFmtId="10" fontId="4" fillId="33" borderId="21" xfId="229" applyNumberFormat="1" applyFont="1" applyFill="1" applyBorder="1" applyAlignment="1" applyProtection="1">
      <alignment horizontal="center" vertical="center"/>
      <protection hidden="1"/>
    </xf>
    <xf numFmtId="10" fontId="4" fillId="33" borderId="25" xfId="229" applyNumberFormat="1" applyFont="1" applyFill="1" applyBorder="1" applyAlignment="1" applyProtection="1">
      <alignment horizontal="center" vertical="center"/>
      <protection hidden="1"/>
    </xf>
    <xf numFmtId="0" fontId="4" fillId="4" borderId="30" xfId="223" applyNumberFormat="1" applyFont="1" applyFill="1" applyBorder="1" applyAlignment="1" applyProtection="1">
      <alignment horizontal="left" vertical="center" indent="1"/>
      <protection hidden="1"/>
    </xf>
    <xf numFmtId="9" fontId="4" fillId="4" borderId="21" xfId="223" applyFont="1" applyFill="1" applyBorder="1" applyAlignment="1" applyProtection="1">
      <alignment horizontal="left" vertical="center" indent="1"/>
      <protection hidden="1"/>
    </xf>
    <xf numFmtId="164" fontId="4" fillId="4" borderId="25" xfId="228" applyFont="1" applyFill="1" applyBorder="1" applyAlignment="1" applyProtection="1">
      <alignment horizontal="center" vertical="center"/>
      <protection hidden="1"/>
    </xf>
    <xf numFmtId="0" fontId="4" fillId="29" borderId="30" xfId="223" applyNumberFormat="1" applyFont="1" applyFill="1" applyBorder="1" applyAlignment="1" applyProtection="1">
      <alignment horizontal="left" vertical="center" indent="1"/>
      <protection hidden="1"/>
    </xf>
    <xf numFmtId="9" fontId="4" fillId="29" borderId="21" xfId="223" applyFont="1" applyFill="1" applyBorder="1" applyAlignment="1" applyProtection="1">
      <alignment horizontal="left" vertical="center" indent="1"/>
      <protection hidden="1"/>
    </xf>
    <xf numFmtId="164" fontId="4" fillId="29" borderId="25" xfId="228" applyFont="1" applyFill="1" applyBorder="1" applyAlignment="1" applyProtection="1">
      <alignment horizontal="center" vertical="center"/>
      <protection hidden="1"/>
    </xf>
    <xf numFmtId="0" fontId="4" fillId="29" borderId="31" xfId="229" applyNumberFormat="1" applyFont="1" applyFill="1" applyBorder="1" applyAlignment="1" applyProtection="1">
      <alignment horizontal="left" vertical="center" indent="1"/>
      <protection hidden="1"/>
    </xf>
    <xf numFmtId="9" fontId="4" fillId="29" borderId="32" xfId="229" applyFont="1" applyFill="1" applyBorder="1" applyAlignment="1" applyProtection="1">
      <alignment horizontal="left" vertical="center" indent="1"/>
      <protection hidden="1"/>
    </xf>
    <xf numFmtId="164" fontId="4" fillId="29" borderId="32" xfId="228" applyFont="1" applyFill="1" applyBorder="1" applyAlignment="1" applyProtection="1">
      <alignment horizontal="center" vertical="center"/>
      <protection hidden="1"/>
    </xf>
    <xf numFmtId="0" fontId="4" fillId="29" borderId="32" xfId="229" applyNumberFormat="1" applyFont="1" applyFill="1" applyBorder="1" applyAlignment="1" applyProtection="1">
      <alignment horizontal="center" vertical="center"/>
      <protection hidden="1"/>
    </xf>
    <xf numFmtId="0" fontId="4" fillId="29" borderId="37" xfId="229" applyNumberFormat="1" applyFont="1" applyFill="1" applyBorder="1" applyAlignment="1" applyProtection="1">
      <alignment horizontal="center" vertical="center"/>
      <protection hidden="1"/>
    </xf>
    <xf numFmtId="0" fontId="38" fillId="4" borderId="0" xfId="193" applyFont="1" applyFill="1" applyAlignment="1" applyProtection="1">
      <alignment vertical="center"/>
      <protection hidden="1"/>
    </xf>
    <xf numFmtId="0" fontId="36" fillId="4" borderId="74" xfId="193" applyFont="1" applyFill="1" applyBorder="1" applyAlignment="1" applyProtection="1">
      <alignment horizontal="left" vertical="center" wrapText="1" indent="1"/>
      <protection hidden="1"/>
    </xf>
    <xf numFmtId="1" fontId="37" fillId="5" borderId="57" xfId="193" applyNumberFormat="1" applyFont="1" applyFill="1" applyBorder="1" applyAlignment="1" applyProtection="1">
      <alignment horizontal="center" vertical="center" wrapText="1"/>
      <protection hidden="1"/>
    </xf>
    <xf numFmtId="0" fontId="36" fillId="4" borderId="43" xfId="193" applyFont="1" applyFill="1" applyBorder="1" applyAlignment="1" applyProtection="1">
      <alignment horizontal="left" vertical="center" wrapText="1" indent="1"/>
      <protection hidden="1"/>
    </xf>
    <xf numFmtId="2" fontId="4" fillId="4" borderId="34" xfId="220" applyNumberFormat="1" applyFont="1" applyFill="1" applyBorder="1" applyAlignment="1" applyProtection="1">
      <alignment horizontal="center" vertical="center"/>
      <protection locked="0"/>
    </xf>
    <xf numFmtId="2" fontId="41" fillId="29" borderId="36" xfId="222" applyNumberFormat="1" applyFont="1" applyFill="1" applyBorder="1" applyAlignment="1" applyProtection="1">
      <alignment horizontal="center" vertical="center"/>
      <protection locked="0"/>
    </xf>
    <xf numFmtId="10" fontId="41" fillId="29" borderId="34" xfId="4" applyNumberFormat="1" applyFont="1" applyFill="1" applyBorder="1" applyAlignment="1" applyProtection="1">
      <alignment horizontal="center" vertical="center"/>
      <protection locked="0"/>
    </xf>
    <xf numFmtId="10" fontId="41" fillId="4" borderId="36" xfId="4" applyNumberFormat="1" applyFont="1" applyFill="1" applyBorder="1" applyAlignment="1" applyProtection="1">
      <alignment horizontal="center" vertical="center"/>
      <protection locked="0"/>
    </xf>
    <xf numFmtId="0" fontId="35" fillId="30" borderId="0" xfId="193" applyFont="1" applyFill="1" applyAlignment="1" applyProtection="1">
      <alignment horizontal="left" vertical="center" wrapText="1"/>
      <protection hidden="1"/>
    </xf>
    <xf numFmtId="14" fontId="37" fillId="5" borderId="50" xfId="193" applyNumberFormat="1" applyFont="1" applyFill="1" applyBorder="1" applyAlignment="1" applyProtection="1">
      <alignment horizontal="center" vertical="center" wrapText="1"/>
      <protection hidden="1"/>
    </xf>
    <xf numFmtId="14" fontId="37" fillId="5" borderId="44" xfId="193" applyNumberFormat="1" applyFont="1" applyFill="1" applyBorder="1" applyAlignment="1" applyProtection="1">
      <alignment horizontal="center" vertical="center" wrapText="1"/>
      <protection hidden="1"/>
    </xf>
    <xf numFmtId="14" fontId="37" fillId="5" borderId="49" xfId="193" applyNumberFormat="1" applyFont="1" applyFill="1" applyBorder="1" applyAlignment="1" applyProtection="1">
      <alignment horizontal="center" vertical="center" wrapText="1"/>
      <protection hidden="1"/>
    </xf>
    <xf numFmtId="0" fontId="32" fillId="4" borderId="0" xfId="193" applyFont="1" applyFill="1" applyAlignment="1" applyProtection="1">
      <alignment vertical="center"/>
      <protection hidden="1"/>
    </xf>
    <xf numFmtId="0" fontId="54" fillId="4" borderId="0" xfId="193" applyFont="1" applyFill="1" applyProtection="1">
      <protection hidden="1"/>
    </xf>
    <xf numFmtId="14" fontId="42" fillId="4" borderId="0" xfId="193" applyNumberFormat="1" applyFont="1" applyFill="1" applyAlignment="1" applyProtection="1">
      <alignment horizontal="left" indent="1"/>
      <protection locked="0"/>
    </xf>
    <xf numFmtId="1" fontId="6" fillId="4" borderId="0" xfId="170" applyNumberFormat="1" applyFont="1" applyFill="1" applyAlignment="1" applyProtection="1">
      <alignment horizontal="left" indent="1"/>
      <protection locked="0"/>
    </xf>
    <xf numFmtId="165" fontId="6" fillId="4" borderId="0" xfId="170" applyFont="1" applyFill="1" applyAlignment="1" applyProtection="1">
      <alignment horizontal="left" wrapText="1"/>
      <protection locked="0"/>
    </xf>
    <xf numFmtId="10" fontId="6" fillId="4" borderId="0" xfId="193" applyNumberFormat="1" applyFont="1" applyFill="1" applyAlignment="1" applyProtection="1">
      <alignment horizontal="left" indent="1"/>
      <protection locked="0"/>
    </xf>
    <xf numFmtId="0" fontId="55" fillId="4" borderId="0" xfId="231" applyFont="1" applyFill="1" applyProtection="1">
      <protection hidden="1"/>
    </xf>
    <xf numFmtId="170" fontId="41" fillId="29" borderId="34" xfId="220" applyNumberFormat="1" applyFont="1" applyFill="1" applyBorder="1" applyAlignment="1" applyProtection="1">
      <alignment horizontal="left" vertical="center" wrapText="1" indent="1"/>
      <protection hidden="1"/>
    </xf>
    <xf numFmtId="170" fontId="41" fillId="4" borderId="35" xfId="220" applyNumberFormat="1" applyFont="1" applyFill="1" applyBorder="1" applyAlignment="1" applyProtection="1">
      <alignment horizontal="left" vertical="center" wrapText="1" indent="1"/>
      <protection hidden="1"/>
    </xf>
    <xf numFmtId="166" fontId="41" fillId="29" borderId="35" xfId="188" applyNumberFormat="1" applyFont="1" applyFill="1" applyBorder="1" applyAlignment="1" applyProtection="1">
      <alignment horizontal="left" vertical="center" wrapText="1" indent="1"/>
      <protection hidden="1"/>
    </xf>
    <xf numFmtId="166" fontId="41" fillId="4" borderId="35" xfId="188" applyNumberFormat="1" applyFont="1" applyFill="1" applyBorder="1" applyAlignment="1" applyProtection="1">
      <alignment horizontal="left" vertical="center" wrapText="1" indent="1"/>
      <protection hidden="1"/>
    </xf>
    <xf numFmtId="170" fontId="41" fillId="29" borderId="35" xfId="220" applyNumberFormat="1" applyFont="1" applyFill="1" applyBorder="1" applyAlignment="1" applyProtection="1">
      <alignment horizontal="left" vertical="center" wrapText="1" indent="1"/>
      <protection hidden="1"/>
    </xf>
    <xf numFmtId="166" fontId="41" fillId="4" borderId="36" xfId="188" applyNumberFormat="1" applyFont="1" applyFill="1" applyBorder="1" applyAlignment="1" applyProtection="1">
      <alignment horizontal="left" vertical="center" wrapText="1" indent="1"/>
      <protection hidden="1"/>
    </xf>
    <xf numFmtId="170" fontId="41" fillId="29" borderId="38" xfId="220" applyNumberFormat="1" applyFont="1" applyFill="1" applyBorder="1" applyAlignment="1" applyProtection="1">
      <alignment horizontal="left" vertical="center" wrapText="1" indent="1"/>
      <protection hidden="1"/>
    </xf>
    <xf numFmtId="170" fontId="41" fillId="4" borderId="48" xfId="220" applyNumberFormat="1" applyFont="1" applyFill="1" applyBorder="1" applyAlignment="1" applyProtection="1">
      <alignment horizontal="left" vertical="center" wrapText="1" indent="1"/>
      <protection hidden="1"/>
    </xf>
    <xf numFmtId="166" fontId="41" fillId="29" borderId="48" xfId="188" applyNumberFormat="1" applyFont="1" applyFill="1" applyBorder="1" applyAlignment="1" applyProtection="1">
      <alignment horizontal="left" vertical="center" wrapText="1" indent="1"/>
      <protection hidden="1"/>
    </xf>
    <xf numFmtId="170" fontId="41" fillId="29" borderId="48" xfId="220" applyNumberFormat="1" applyFont="1" applyFill="1" applyBorder="1" applyAlignment="1" applyProtection="1">
      <alignment horizontal="left" vertical="center" wrapText="1" indent="1"/>
      <protection hidden="1"/>
    </xf>
    <xf numFmtId="166" fontId="41" fillId="4" borderId="48" xfId="188" applyNumberFormat="1" applyFont="1" applyFill="1" applyBorder="1" applyAlignment="1" applyProtection="1">
      <alignment horizontal="left" vertical="center" wrapText="1" indent="1"/>
      <protection hidden="1"/>
    </xf>
    <xf numFmtId="166" fontId="41" fillId="4" borderId="42" xfId="188" applyNumberFormat="1" applyFont="1" applyFill="1" applyBorder="1" applyAlignment="1" applyProtection="1">
      <alignment horizontal="left" vertical="center" wrapText="1" indent="1"/>
      <protection hidden="1"/>
    </xf>
    <xf numFmtId="166" fontId="41" fillId="29" borderId="34" xfId="4" applyNumberFormat="1" applyFont="1" applyFill="1" applyBorder="1" applyAlignment="1" applyProtection="1">
      <alignment horizontal="left" vertical="center" wrapText="1" indent="1"/>
      <protection hidden="1"/>
    </xf>
    <xf numFmtId="166" fontId="41" fillId="4" borderId="35" xfId="4" applyNumberFormat="1" applyFont="1" applyFill="1" applyBorder="1" applyAlignment="1" applyProtection="1">
      <alignment horizontal="left" vertical="center" wrapText="1" indent="1"/>
      <protection hidden="1"/>
    </xf>
    <xf numFmtId="166" fontId="41" fillId="29" borderId="35" xfId="4" applyNumberFormat="1" applyFont="1" applyFill="1" applyBorder="1" applyAlignment="1" applyProtection="1">
      <alignment horizontal="left" vertical="center" wrapText="1" indent="1"/>
      <protection hidden="1"/>
    </xf>
    <xf numFmtId="166" fontId="41" fillId="4" borderId="36" xfId="4" applyNumberFormat="1" applyFont="1" applyFill="1" applyBorder="1" applyAlignment="1" applyProtection="1">
      <alignment horizontal="left" vertical="center" wrapText="1" indent="1"/>
      <protection hidden="1"/>
    </xf>
    <xf numFmtId="166" fontId="41" fillId="29" borderId="38" xfId="4" applyNumberFormat="1" applyFont="1" applyFill="1" applyBorder="1" applyAlignment="1" applyProtection="1">
      <alignment horizontal="left" vertical="center" wrapText="1" indent="1"/>
      <protection hidden="1"/>
    </xf>
    <xf numFmtId="166" fontId="41" fillId="4" borderId="48" xfId="4" applyNumberFormat="1" applyFont="1" applyFill="1" applyBorder="1" applyAlignment="1" applyProtection="1">
      <alignment horizontal="left" vertical="center" wrapText="1" indent="1"/>
      <protection hidden="1"/>
    </xf>
    <xf numFmtId="166" fontId="41" fillId="29" borderId="48" xfId="4" applyNumberFormat="1" applyFont="1" applyFill="1" applyBorder="1" applyAlignment="1" applyProtection="1">
      <alignment horizontal="left" vertical="center" wrapText="1" indent="1"/>
      <protection hidden="1"/>
    </xf>
    <xf numFmtId="0" fontId="56" fillId="4" borderId="0" xfId="193" applyFont="1" applyFill="1" applyProtection="1">
      <protection hidden="1"/>
    </xf>
    <xf numFmtId="0" fontId="33" fillId="3" borderId="0" xfId="193" applyFont="1" applyFill="1" applyProtection="1">
      <protection hidden="1"/>
    </xf>
    <xf numFmtId="0" fontId="40" fillId="31" borderId="15" xfId="193" applyFont="1" applyFill="1" applyBorder="1" applyAlignment="1" applyProtection="1">
      <alignment horizontal="left" vertical="distributed" indent="1"/>
      <protection hidden="1"/>
    </xf>
    <xf numFmtId="0" fontId="40" fillId="31" borderId="16" xfId="193" applyFont="1" applyFill="1" applyBorder="1" applyAlignment="1" applyProtection="1">
      <alignment horizontal="left" vertical="distributed" indent="1"/>
      <protection hidden="1"/>
    </xf>
    <xf numFmtId="0" fontId="40" fillId="31" borderId="0" xfId="193" applyFont="1" applyFill="1" applyAlignment="1" applyProtection="1">
      <alignment horizontal="left" vertical="distributed" indent="1"/>
      <protection hidden="1"/>
    </xf>
    <xf numFmtId="0" fontId="16" fillId="4" borderId="0" xfId="193" applyFont="1" applyFill="1" applyProtection="1">
      <protection hidden="1"/>
    </xf>
    <xf numFmtId="0" fontId="57" fillId="31" borderId="0" xfId="193" applyFont="1" applyFill="1" applyAlignment="1" applyProtection="1">
      <alignment horizontal="left" vertical="distributed" indent="1"/>
      <protection hidden="1"/>
    </xf>
    <xf numFmtId="0" fontId="16" fillId="3" borderId="0" xfId="193" applyFont="1" applyFill="1" applyProtection="1">
      <protection hidden="1"/>
    </xf>
    <xf numFmtId="10" fontId="33" fillId="0" borderId="0" xfId="4" applyNumberFormat="1" applyFont="1" applyAlignment="1" applyProtection="1">
      <alignment horizontal="left" vertical="center" indent="1"/>
      <protection hidden="1"/>
    </xf>
    <xf numFmtId="3" fontId="33" fillId="0" borderId="0" xfId="193" applyNumberFormat="1" applyFont="1" applyProtection="1">
      <protection hidden="1"/>
    </xf>
    <xf numFmtId="10" fontId="33" fillId="0" borderId="0" xfId="226" applyNumberFormat="1" applyFont="1" applyAlignment="1" applyProtection="1">
      <alignment horizontal="left" vertical="center" indent="1"/>
      <protection hidden="1"/>
    </xf>
    <xf numFmtId="169" fontId="16" fillId="4" borderId="0" xfId="3" applyNumberFormat="1" applyFont="1" applyFill="1" applyAlignment="1" applyProtection="1">
      <alignment horizontal="center" vertical="center" wrapText="1"/>
      <protection hidden="1"/>
    </xf>
    <xf numFmtId="14" fontId="40" fillId="32" borderId="15" xfId="193" applyNumberFormat="1" applyFont="1" applyFill="1" applyBorder="1" applyAlignment="1" applyProtection="1">
      <alignment horizontal="left" vertical="center" indent="1"/>
      <protection hidden="1"/>
    </xf>
    <xf numFmtId="14" fontId="40" fillId="32" borderId="16" xfId="193" applyNumberFormat="1" applyFont="1" applyFill="1" applyBorder="1" applyAlignment="1" applyProtection="1">
      <alignment horizontal="left" vertical="center" indent="1"/>
      <protection hidden="1"/>
    </xf>
    <xf numFmtId="0" fontId="33" fillId="0" borderId="0" xfId="193" applyFont="1" applyAlignment="1" applyProtection="1">
      <alignment wrapText="1"/>
      <protection hidden="1"/>
    </xf>
    <xf numFmtId="0" fontId="54" fillId="4" borderId="0" xfId="193" applyFont="1" applyFill="1" applyAlignment="1" applyProtection="1">
      <alignment vertical="center"/>
      <protection hidden="1"/>
    </xf>
    <xf numFmtId="0" fontId="33" fillId="4" borderId="0" xfId="193" applyFont="1" applyFill="1" applyAlignment="1" applyProtection="1">
      <alignment vertical="center"/>
      <protection hidden="1"/>
    </xf>
    <xf numFmtId="0" fontId="58" fillId="0" borderId="0" xfId="191" applyFont="1" applyAlignment="1" applyProtection="1">
      <alignment vertical="center"/>
      <protection hidden="1"/>
    </xf>
    <xf numFmtId="49" fontId="33" fillId="29" borderId="10" xfId="193" applyNumberFormat="1" applyFont="1" applyFill="1" applyBorder="1" applyAlignment="1" applyProtection="1">
      <alignment horizontal="left" vertical="center" wrapText="1"/>
      <protection locked="0"/>
    </xf>
    <xf numFmtId="10" fontId="33" fillId="29" borderId="10" xfId="193" applyNumberFormat="1" applyFont="1" applyFill="1" applyBorder="1" applyAlignment="1" applyProtection="1">
      <alignment horizontal="right" vertical="center" wrapText="1"/>
      <protection locked="0"/>
    </xf>
    <xf numFmtId="49" fontId="33" fillId="29" borderId="10" xfId="193" applyNumberFormat="1" applyFont="1" applyFill="1" applyBorder="1" applyAlignment="1" applyProtection="1">
      <alignment horizontal="right" vertical="center" wrapText="1"/>
      <protection locked="0"/>
    </xf>
    <xf numFmtId="49" fontId="33" fillId="29" borderId="10" xfId="170" applyNumberFormat="1" applyFont="1" applyFill="1" applyBorder="1" applyAlignment="1" applyProtection="1">
      <alignment horizontal="right" vertical="center" indent="2"/>
      <protection locked="0"/>
    </xf>
    <xf numFmtId="49" fontId="33" fillId="29" borderId="17" xfId="193" applyNumberFormat="1" applyFont="1" applyFill="1" applyBorder="1" applyAlignment="1" applyProtection="1">
      <alignment horizontal="right" vertical="center" wrapText="1"/>
      <protection locked="0"/>
    </xf>
    <xf numFmtId="49" fontId="33" fillId="3" borderId="10" xfId="193" applyNumberFormat="1" applyFont="1" applyFill="1" applyBorder="1" applyAlignment="1" applyProtection="1">
      <alignment horizontal="left" vertical="center" wrapText="1"/>
      <protection locked="0"/>
    </xf>
    <xf numFmtId="10" fontId="33" fillId="3" borderId="10" xfId="193" applyNumberFormat="1" applyFont="1" applyFill="1" applyBorder="1" applyAlignment="1" applyProtection="1">
      <alignment horizontal="right" vertical="center" wrapText="1"/>
      <protection locked="0"/>
    </xf>
    <xf numFmtId="49" fontId="33" fillId="3" borderId="10" xfId="193" applyNumberFormat="1" applyFont="1" applyFill="1" applyBorder="1" applyAlignment="1" applyProtection="1">
      <alignment horizontal="right" vertical="center" wrapText="1"/>
      <protection locked="0"/>
    </xf>
    <xf numFmtId="49" fontId="33" fillId="3" borderId="10" xfId="170" applyNumberFormat="1" applyFont="1" applyFill="1" applyBorder="1" applyAlignment="1" applyProtection="1">
      <alignment horizontal="right" vertical="center" indent="2"/>
      <protection locked="0"/>
    </xf>
    <xf numFmtId="49" fontId="33" fillId="3" borderId="17" xfId="193" applyNumberFormat="1" applyFont="1" applyFill="1" applyBorder="1" applyAlignment="1" applyProtection="1">
      <alignment horizontal="right" vertical="center" wrapText="1"/>
      <protection locked="0"/>
    </xf>
    <xf numFmtId="49" fontId="33" fillId="3" borderId="10" xfId="193" quotePrefix="1" applyNumberFormat="1" applyFont="1" applyFill="1" applyBorder="1" applyAlignment="1" applyProtection="1">
      <alignment horizontal="right" vertical="center" wrapText="1"/>
      <protection locked="0"/>
    </xf>
    <xf numFmtId="49" fontId="33" fillId="29" borderId="53" xfId="193" applyNumberFormat="1" applyFont="1" applyFill="1" applyBorder="1" applyAlignment="1" applyProtection="1">
      <alignment horizontal="left" vertical="center" wrapText="1"/>
      <protection locked="0"/>
    </xf>
    <xf numFmtId="10" fontId="33" fillId="29" borderId="53" xfId="193" applyNumberFormat="1" applyFont="1" applyFill="1" applyBorder="1" applyAlignment="1" applyProtection="1">
      <alignment horizontal="right" vertical="center" wrapText="1"/>
      <protection locked="0"/>
    </xf>
    <xf numFmtId="49" fontId="33" fillId="29" borderId="53" xfId="193" applyNumberFormat="1" applyFont="1" applyFill="1" applyBorder="1" applyAlignment="1" applyProtection="1">
      <alignment horizontal="right" vertical="center" wrapText="1"/>
      <protection locked="0"/>
    </xf>
    <xf numFmtId="49" fontId="33" fillId="29" borderId="53" xfId="170" applyNumberFormat="1" applyFont="1" applyFill="1" applyBorder="1" applyAlignment="1" applyProtection="1">
      <alignment horizontal="right" vertical="center" indent="2"/>
      <protection locked="0"/>
    </xf>
    <xf numFmtId="49" fontId="33" fillId="29" borderId="77" xfId="193" applyNumberFormat="1" applyFont="1" applyFill="1" applyBorder="1" applyAlignment="1" applyProtection="1">
      <alignment horizontal="right" vertical="center" wrapText="1"/>
      <protection locked="0"/>
    </xf>
    <xf numFmtId="0" fontId="39" fillId="4" borderId="0" xfId="193" applyFont="1" applyFill="1" applyAlignment="1" applyProtection="1">
      <alignment horizontal="left" wrapText="1" indent="1"/>
      <protection locked="0"/>
    </xf>
    <xf numFmtId="49" fontId="40" fillId="4" borderId="0" xfId="170" applyNumberFormat="1" applyFont="1" applyFill="1" applyAlignment="1" applyProtection="1">
      <alignment horizontal="left" indent="1"/>
      <protection locked="0"/>
    </xf>
    <xf numFmtId="165" fontId="40" fillId="4" borderId="0" xfId="170" applyFont="1" applyFill="1" applyAlignment="1" applyProtection="1">
      <alignment horizontal="left" indent="1"/>
      <protection locked="0"/>
    </xf>
    <xf numFmtId="0" fontId="33" fillId="2" borderId="0" xfId="193" applyFont="1" applyFill="1" applyAlignment="1" applyProtection="1">
      <alignment horizontal="center"/>
      <protection hidden="1"/>
    </xf>
    <xf numFmtId="0" fontId="39" fillId="4" borderId="0" xfId="193" applyFont="1" applyFill="1" applyAlignment="1" applyProtection="1">
      <alignment horizontal="left" indent="1"/>
      <protection locked="0"/>
    </xf>
    <xf numFmtId="2" fontId="40" fillId="4" borderId="0" xfId="170" applyNumberFormat="1" applyFont="1" applyFill="1" applyAlignment="1" applyProtection="1">
      <alignment horizontal="left" indent="1"/>
      <protection locked="0"/>
    </xf>
    <xf numFmtId="14" fontId="37" fillId="5" borderId="75" xfId="193" applyNumberFormat="1" applyFont="1" applyFill="1" applyBorder="1" applyAlignment="1" applyProtection="1">
      <alignment horizontal="center" vertical="center" wrapText="1"/>
      <protection hidden="1"/>
    </xf>
    <xf numFmtId="14" fontId="37" fillId="5" borderId="76" xfId="193" applyNumberFormat="1" applyFont="1" applyFill="1" applyBorder="1" applyAlignment="1" applyProtection="1">
      <alignment horizontal="center" vertical="center" wrapText="1"/>
      <protection hidden="1"/>
    </xf>
    <xf numFmtId="0" fontId="7" fillId="4" borderId="0" xfId="0" applyFont="1" applyFill="1" applyProtection="1">
      <protection hidden="1"/>
    </xf>
    <xf numFmtId="0" fontId="7" fillId="0" borderId="0" xfId="0" applyFont="1" applyProtection="1">
      <protection hidden="1"/>
    </xf>
    <xf numFmtId="9" fontId="4" fillId="29" borderId="35" xfId="4" applyFont="1" applyFill="1" applyBorder="1" applyAlignment="1" applyProtection="1">
      <alignment horizontal="center" vertical="center" wrapText="1"/>
      <protection locked="0"/>
    </xf>
    <xf numFmtId="9" fontId="4" fillId="4" borderId="35" xfId="4" applyFont="1" applyFill="1" applyBorder="1" applyAlignment="1" applyProtection="1">
      <alignment horizontal="center" vertical="center" wrapText="1"/>
      <protection locked="0"/>
    </xf>
    <xf numFmtId="9" fontId="4" fillId="4" borderId="25" xfId="4" applyFont="1" applyFill="1" applyBorder="1" applyAlignment="1" applyProtection="1">
      <alignment horizontal="center" vertical="center" wrapText="1"/>
      <protection locked="0"/>
    </xf>
    <xf numFmtId="0" fontId="0" fillId="4" borderId="0" xfId="0" applyFill="1" applyProtection="1">
      <protection hidden="1"/>
    </xf>
    <xf numFmtId="0" fontId="0" fillId="4" borderId="0" xfId="0" applyFill="1" applyAlignment="1" applyProtection="1">
      <alignment horizontal="right"/>
      <protection hidden="1"/>
    </xf>
    <xf numFmtId="14" fontId="0" fillId="4" borderId="0" xfId="0" applyNumberFormat="1" applyFill="1" applyProtection="1">
      <protection hidden="1"/>
    </xf>
    <xf numFmtId="174" fontId="0" fillId="4" borderId="0" xfId="0" applyNumberFormat="1" applyFill="1" applyProtection="1">
      <protection hidden="1"/>
    </xf>
    <xf numFmtId="15" fontId="0" fillId="4" borderId="0" xfId="0" quotePrefix="1" applyNumberFormat="1" applyFill="1" applyAlignment="1" applyProtection="1">
      <alignment horizontal="right"/>
      <protection hidden="1"/>
    </xf>
    <xf numFmtId="0" fontId="0" fillId="4" borderId="0" xfId="0" applyFill="1"/>
    <xf numFmtId="0" fontId="37" fillId="5" borderId="78" xfId="193" applyFont="1" applyFill="1" applyBorder="1" applyAlignment="1" applyProtection="1">
      <alignment horizontal="center" vertical="center" wrapText="1"/>
      <protection hidden="1"/>
    </xf>
    <xf numFmtId="9" fontId="4" fillId="29" borderId="25" xfId="4" applyFont="1" applyFill="1" applyBorder="1" applyAlignment="1" applyProtection="1">
      <alignment horizontal="center" vertical="center" wrapText="1"/>
      <protection locked="0"/>
    </xf>
    <xf numFmtId="49" fontId="4" fillId="29" borderId="33" xfId="222" applyNumberFormat="1" applyFill="1" applyBorder="1" applyAlignment="1" applyProtection="1">
      <alignment horizontal="center" vertical="center" wrapText="1"/>
      <protection locked="0"/>
    </xf>
    <xf numFmtId="49" fontId="4" fillId="29" borderId="36" xfId="222" applyNumberFormat="1" applyFill="1" applyBorder="1" applyAlignment="1" applyProtection="1">
      <alignment horizontal="center" vertical="center" wrapText="1"/>
      <protection locked="0"/>
    </xf>
    <xf numFmtId="166" fontId="41" fillId="4" borderId="42" xfId="4" applyNumberFormat="1" applyFont="1" applyFill="1" applyBorder="1" applyAlignment="1" applyProtection="1">
      <alignment horizontal="left" vertical="center" wrapText="1" indent="1"/>
      <protection hidden="1"/>
    </xf>
    <xf numFmtId="0" fontId="35" fillId="30" borderId="41" xfId="193" applyFont="1" applyFill="1" applyBorder="1" applyAlignment="1" applyProtection="1">
      <alignment vertical="center" wrapText="1"/>
      <protection hidden="1"/>
    </xf>
    <xf numFmtId="1" fontId="4" fillId="4" borderId="25" xfId="4" applyNumberFormat="1" applyFont="1" applyFill="1" applyBorder="1" applyAlignment="1" applyProtection="1">
      <alignment horizontal="center" vertical="center" wrapText="1"/>
      <protection locked="0"/>
    </xf>
    <xf numFmtId="9" fontId="41" fillId="4" borderId="42" xfId="4" applyFont="1" applyFill="1" applyBorder="1" applyAlignment="1" applyProtection="1">
      <alignment horizontal="center" vertical="center"/>
      <protection locked="0"/>
    </xf>
    <xf numFmtId="9" fontId="41" fillId="4" borderId="36" xfId="4" applyFont="1" applyFill="1" applyBorder="1" applyAlignment="1" applyProtection="1">
      <alignment horizontal="center" vertical="center"/>
      <protection locked="0"/>
    </xf>
    <xf numFmtId="9" fontId="41" fillId="29" borderId="35" xfId="4" applyFont="1" applyFill="1" applyBorder="1" applyAlignment="1" applyProtection="1">
      <alignment horizontal="center" vertical="center"/>
      <protection locked="0"/>
    </xf>
    <xf numFmtId="9" fontId="41" fillId="29" borderId="48" xfId="4" applyFont="1" applyFill="1" applyBorder="1" applyAlignment="1" applyProtection="1">
      <alignment horizontal="center" vertical="center"/>
      <protection locked="0"/>
    </xf>
    <xf numFmtId="1" fontId="4" fillId="29" borderId="25" xfId="220" applyNumberFormat="1" applyFont="1" applyFill="1" applyBorder="1" applyAlignment="1" applyProtection="1">
      <alignment horizontal="center" vertical="center" wrapText="1"/>
      <protection locked="0"/>
    </xf>
    <xf numFmtId="49" fontId="41" fillId="4" borderId="35" xfId="226" applyNumberFormat="1" applyFont="1" applyFill="1" applyBorder="1" applyAlignment="1" applyProtection="1">
      <alignment horizontal="center" vertical="center" wrapText="1"/>
      <protection locked="0"/>
    </xf>
    <xf numFmtId="49" fontId="41" fillId="29" borderId="35" xfId="226" applyNumberFormat="1" applyFont="1" applyFill="1" applyBorder="1" applyAlignment="1" applyProtection="1">
      <alignment horizontal="center" vertical="center" wrapText="1"/>
      <protection locked="0"/>
    </xf>
    <xf numFmtId="49" fontId="41" fillId="4" borderId="36" xfId="226" applyNumberFormat="1" applyFont="1" applyFill="1" applyBorder="1" applyAlignment="1" applyProtection="1">
      <alignment horizontal="center" vertical="center" wrapText="1"/>
      <protection locked="0"/>
    </xf>
    <xf numFmtId="49" fontId="41" fillId="4" borderId="48" xfId="226" applyNumberFormat="1" applyFont="1" applyFill="1" applyBorder="1" applyAlignment="1" applyProtection="1">
      <alignment horizontal="center" vertical="center" wrapText="1"/>
      <protection locked="0"/>
    </xf>
    <xf numFmtId="49" fontId="41" fillId="29" borderId="48" xfId="226" applyNumberFormat="1" applyFont="1" applyFill="1" applyBorder="1" applyAlignment="1" applyProtection="1">
      <alignment horizontal="center" vertical="center" wrapText="1"/>
      <protection locked="0"/>
    </xf>
    <xf numFmtId="49" fontId="41" fillId="4" borderId="42" xfId="226" applyNumberFormat="1" applyFont="1" applyFill="1" applyBorder="1" applyAlignment="1" applyProtection="1">
      <alignment horizontal="center" vertical="center" wrapText="1"/>
      <protection locked="0"/>
    </xf>
    <xf numFmtId="2" fontId="4" fillId="4" borderId="40" xfId="228" applyNumberFormat="1" applyFont="1" applyFill="1" applyBorder="1" applyAlignment="1" applyProtection="1">
      <alignment horizontal="center" vertical="center"/>
      <protection locked="0"/>
    </xf>
    <xf numFmtId="2" fontId="4" fillId="29" borderId="40" xfId="228" applyNumberFormat="1" applyFont="1" applyFill="1" applyBorder="1" applyAlignment="1" applyProtection="1">
      <alignment horizontal="center" vertical="center"/>
      <protection locked="0"/>
    </xf>
    <xf numFmtId="2" fontId="4" fillId="4" borderId="37" xfId="228" applyNumberFormat="1" applyFont="1" applyFill="1" applyBorder="1" applyAlignment="1" applyProtection="1">
      <alignment horizontal="center" vertical="center"/>
      <protection locked="0"/>
    </xf>
    <xf numFmtId="49" fontId="4" fillId="4" borderId="35" xfId="220" applyNumberFormat="1" applyFont="1" applyFill="1" applyBorder="1" applyAlignment="1" applyProtection="1">
      <alignment horizontal="center" vertical="center"/>
      <protection locked="0"/>
    </xf>
    <xf numFmtId="1" fontId="4" fillId="4" borderId="54" xfId="220" applyNumberFormat="1" applyFont="1" applyFill="1" applyBorder="1" applyAlignment="1" applyProtection="1">
      <alignment horizontal="center" vertical="center" wrapText="1"/>
      <protection locked="0"/>
    </xf>
    <xf numFmtId="49" fontId="41" fillId="29" borderId="34" xfId="193" applyNumberFormat="1" applyFont="1" applyFill="1" applyBorder="1" applyAlignment="1" applyProtection="1">
      <alignment horizontal="center" vertical="center" wrapText="1"/>
      <protection locked="0"/>
    </xf>
    <xf numFmtId="14" fontId="41" fillId="3" borderId="35" xfId="193" applyNumberFormat="1" applyFont="1" applyFill="1" applyBorder="1" applyAlignment="1" applyProtection="1">
      <alignment horizontal="center" vertical="center" wrapText="1"/>
      <protection locked="0"/>
    </xf>
    <xf numFmtId="49" fontId="41" fillId="29" borderId="35" xfId="193" applyNumberFormat="1" applyFont="1" applyFill="1" applyBorder="1" applyAlignment="1" applyProtection="1">
      <alignment horizontal="center" vertical="center" wrapText="1"/>
      <protection locked="0"/>
    </xf>
    <xf numFmtId="49" fontId="41" fillId="3" borderId="35" xfId="193" applyNumberFormat="1" applyFont="1" applyFill="1" applyBorder="1" applyAlignment="1" applyProtection="1">
      <alignment horizontal="center" vertical="center" wrapText="1"/>
      <protection locked="0"/>
    </xf>
    <xf numFmtId="2" fontId="41" fillId="29" borderId="35" xfId="193" applyNumberFormat="1" applyFont="1" applyFill="1" applyBorder="1" applyAlignment="1" applyProtection="1">
      <alignment horizontal="center" vertical="center" wrapText="1"/>
      <protection locked="0"/>
    </xf>
    <xf numFmtId="2" fontId="41" fillId="3" borderId="35" xfId="193" applyNumberFormat="1" applyFont="1" applyFill="1" applyBorder="1" applyAlignment="1" applyProtection="1">
      <alignment horizontal="center" vertical="center" wrapText="1"/>
      <protection locked="0"/>
    </xf>
    <xf numFmtId="1" fontId="41" fillId="29" borderId="35" xfId="193" applyNumberFormat="1" applyFont="1" applyFill="1" applyBorder="1" applyAlignment="1" applyProtection="1">
      <alignment horizontal="center" vertical="center" wrapText="1"/>
      <protection locked="0"/>
    </xf>
    <xf numFmtId="2" fontId="41" fillId="3" borderId="36" xfId="193" applyNumberFormat="1" applyFont="1" applyFill="1" applyBorder="1" applyAlignment="1" applyProtection="1">
      <alignment horizontal="center" vertical="center" wrapText="1"/>
      <protection locked="0"/>
    </xf>
    <xf numFmtId="14" fontId="37" fillId="5" borderId="79" xfId="193" applyNumberFormat="1" applyFont="1" applyFill="1" applyBorder="1" applyAlignment="1" applyProtection="1">
      <alignment horizontal="center" vertical="center" wrapText="1"/>
      <protection hidden="1"/>
    </xf>
    <xf numFmtId="0" fontId="37" fillId="5" borderId="80" xfId="193" applyFont="1" applyFill="1" applyBorder="1" applyAlignment="1" applyProtection="1">
      <alignment horizontal="center" vertical="center" wrapText="1"/>
      <protection hidden="1"/>
    </xf>
    <xf numFmtId="3" fontId="41" fillId="34" borderId="35" xfId="193" applyNumberFormat="1" applyFont="1" applyFill="1" applyBorder="1" applyAlignment="1">
      <alignment horizontal="right" vertical="center" indent="2"/>
    </xf>
    <xf numFmtId="3" fontId="41" fillId="34" borderId="36" xfId="193" applyNumberFormat="1" applyFont="1" applyFill="1" applyBorder="1" applyAlignment="1">
      <alignment horizontal="right" vertical="center" indent="2"/>
    </xf>
    <xf numFmtId="49" fontId="4" fillId="29" borderId="36" xfId="220" applyNumberFormat="1" applyFont="1" applyFill="1" applyBorder="1" applyAlignment="1" applyProtection="1">
      <alignment horizontal="center" vertical="center" wrapText="1"/>
      <protection locked="0"/>
    </xf>
    <xf numFmtId="0" fontId="35" fillId="30" borderId="41" xfId="193" applyFont="1" applyFill="1" applyBorder="1" applyAlignment="1" applyProtection="1">
      <alignment horizontal="left" vertical="center" wrapText="1"/>
      <protection hidden="1"/>
    </xf>
    <xf numFmtId="0" fontId="41" fillId="0" borderId="41" xfId="0" applyFont="1" applyBorder="1" applyAlignment="1">
      <alignment horizontal="left" vertical="center" wrapText="1"/>
    </xf>
    <xf numFmtId="0" fontId="35" fillId="30" borderId="0" xfId="193" applyFont="1" applyFill="1" applyAlignment="1" applyProtection="1">
      <alignment horizontal="left" vertical="center" wrapText="1"/>
      <protection hidden="1"/>
    </xf>
    <xf numFmtId="0" fontId="35" fillId="30" borderId="13" xfId="193" applyFont="1" applyFill="1" applyBorder="1" applyAlignment="1" applyProtection="1">
      <alignment horizontal="left" vertical="center" wrapText="1"/>
      <protection hidden="1"/>
    </xf>
    <xf numFmtId="0" fontId="45" fillId="4" borderId="0" xfId="193" applyFont="1" applyFill="1" applyAlignment="1" applyProtection="1">
      <alignment horizontal="left" vertical="center"/>
      <protection hidden="1"/>
    </xf>
    <xf numFmtId="0" fontId="49" fillId="4" borderId="0" xfId="193" applyFont="1" applyFill="1" applyAlignment="1" applyProtection="1">
      <protection hidden="1"/>
    </xf>
    <xf numFmtId="0" fontId="35" fillId="28" borderId="0" xfId="193" applyFont="1" applyFill="1" applyAlignment="1" applyProtection="1">
      <alignment horizontal="left" vertical="center" wrapText="1"/>
      <protection hidden="1"/>
    </xf>
    <xf numFmtId="14" fontId="37" fillId="5" borderId="50" xfId="193" applyNumberFormat="1" applyFont="1" applyFill="1" applyBorder="1" applyAlignment="1" applyProtection="1">
      <alignment horizontal="center" vertical="center" wrapText="1"/>
      <protection hidden="1"/>
    </xf>
    <xf numFmtId="14" fontId="37" fillId="5" borderId="44" xfId="193" applyNumberFormat="1" applyFont="1" applyFill="1" applyBorder="1" applyAlignment="1" applyProtection="1">
      <alignment horizontal="center" vertical="center" wrapText="1"/>
      <protection hidden="1"/>
    </xf>
    <xf numFmtId="14" fontId="37" fillId="5" borderId="49" xfId="193" applyNumberFormat="1" applyFont="1" applyFill="1" applyBorder="1" applyAlignment="1" applyProtection="1">
      <alignment horizontal="center" vertical="center" wrapText="1"/>
      <protection hidden="1"/>
    </xf>
    <xf numFmtId="169" fontId="38" fillId="4" borderId="39" xfId="3" applyNumberFormat="1" applyFont="1" applyFill="1" applyBorder="1" applyAlignment="1" applyProtection="1">
      <alignment horizontal="left" vertical="center" wrapText="1"/>
      <protection hidden="1"/>
    </xf>
    <xf numFmtId="0" fontId="35" fillId="30" borderId="68" xfId="193" applyFont="1" applyFill="1" applyBorder="1" applyAlignment="1" applyProtection="1">
      <alignment horizontal="left" vertical="center" wrapText="1"/>
      <protection hidden="1"/>
    </xf>
    <xf numFmtId="1" fontId="37" fillId="5" borderId="52" xfId="193" applyNumberFormat="1" applyFont="1" applyFill="1" applyBorder="1" applyAlignment="1" applyProtection="1">
      <alignment horizontal="center" vertical="center" wrapText="1"/>
      <protection hidden="1"/>
    </xf>
    <xf numFmtId="1" fontId="37" fillId="5" borderId="67" xfId="193" applyNumberFormat="1" applyFont="1" applyFill="1" applyBorder="1" applyAlignment="1" applyProtection="1">
      <alignment horizontal="center" vertical="center" wrapText="1"/>
      <protection hidden="1"/>
    </xf>
    <xf numFmtId="1" fontId="37" fillId="5" borderId="45" xfId="193" applyNumberFormat="1" applyFont="1" applyFill="1" applyBorder="1" applyAlignment="1" applyProtection="1">
      <alignment horizontal="center" vertical="center" wrapText="1"/>
      <protection hidden="1"/>
    </xf>
    <xf numFmtId="0" fontId="38" fillId="4" borderId="0" xfId="193" applyFont="1" applyFill="1" applyAlignment="1" applyProtection="1">
      <alignment vertical="center" wrapText="1"/>
      <protection hidden="1"/>
    </xf>
    <xf numFmtId="0" fontId="52" fillId="0" borderId="0" xfId="0" applyFont="1" applyAlignment="1">
      <alignment wrapText="1"/>
    </xf>
    <xf numFmtId="0" fontId="32" fillId="4" borderId="0" xfId="193" applyFont="1" applyFill="1" applyAlignment="1" applyProtection="1">
      <alignment vertical="center"/>
      <protection hidden="1"/>
    </xf>
    <xf numFmtId="0" fontId="7" fillId="0" borderId="0" xfId="0" applyFont="1" applyAlignment="1"/>
    <xf numFmtId="14" fontId="40" fillId="32" borderId="15" xfId="193" applyNumberFormat="1" applyFont="1" applyFill="1" applyBorder="1" applyAlignment="1" applyProtection="1">
      <alignment horizontal="left" vertical="center" indent="1"/>
      <protection hidden="1"/>
    </xf>
    <xf numFmtId="14" fontId="40" fillId="32" borderId="16" xfId="193" applyNumberFormat="1" applyFont="1" applyFill="1" applyBorder="1" applyAlignment="1" applyProtection="1">
      <alignment horizontal="left" vertical="center" indent="1"/>
      <protection hidden="1"/>
    </xf>
    <xf numFmtId="0" fontId="35" fillId="4" borderId="0" xfId="193" applyFont="1" applyFill="1" applyAlignment="1" applyProtection="1">
      <alignment horizontal="left" vertical="center" wrapText="1"/>
      <protection hidden="1"/>
    </xf>
    <xf numFmtId="169" fontId="38" fillId="4" borderId="0" xfId="3" applyNumberFormat="1" applyFont="1" applyFill="1" applyAlignment="1" applyProtection="1">
      <alignment horizontal="left" vertical="center" wrapText="1"/>
      <protection hidden="1"/>
    </xf>
    <xf numFmtId="0" fontId="52" fillId="0" borderId="0" xfId="0" applyFont="1" applyAlignment="1">
      <alignment horizontal="left" vertical="center" wrapText="1"/>
    </xf>
    <xf numFmtId="14" fontId="37" fillId="5" borderId="65" xfId="193" applyNumberFormat="1" applyFont="1" applyFill="1" applyBorder="1" applyAlignment="1" applyProtection="1">
      <alignment horizontal="center" vertical="center" wrapText="1"/>
      <protection hidden="1"/>
    </xf>
    <xf numFmtId="14" fontId="37" fillId="5" borderId="66" xfId="193" applyNumberFormat="1" applyFont="1" applyFill="1" applyBorder="1" applyAlignment="1" applyProtection="1">
      <alignment horizontal="center" vertical="center" wrapText="1"/>
      <protection hidden="1"/>
    </xf>
    <xf numFmtId="0" fontId="34" fillId="30" borderId="41" xfId="193" applyFont="1" applyFill="1" applyBorder="1" applyAlignment="1" applyProtection="1">
      <alignment horizontal="left" vertical="center" wrapText="1"/>
      <protection hidden="1"/>
    </xf>
  </cellXfs>
  <cellStyles count="235">
    <cellStyle name="_x000a_bidires=100_x000d_" xfId="10" xr:uid="{00000000-0005-0000-0000-000000000000}"/>
    <cellStyle name="_PineBridge Europe Small Companies Fund - Q4 10 Holdings Data" xfId="11" xr:uid="{00000000-0005-0000-0000-000001000000}"/>
    <cellStyle name="=C:\WINNT35\SYSTEM32\COMMAND.COM" xfId="12" xr:uid="{00000000-0005-0000-0000-000002000000}"/>
    <cellStyle name="=C:\WINNT35\SYSTEM32\COMMAND.COM 2" xfId="1" xr:uid="{00000000-0005-0000-0000-000003000000}"/>
    <cellStyle name="=C:\WINNT35\SYSTEM32\COMMAND.COM_Questionnaire" xfId="2" xr:uid="{00000000-0005-0000-0000-000004000000}"/>
    <cellStyle name="20 % - Accent1" xfId="13" xr:uid="{00000000-0005-0000-0000-000005000000}"/>
    <cellStyle name="20 % - Accent2" xfId="14" xr:uid="{00000000-0005-0000-0000-000006000000}"/>
    <cellStyle name="20 % - Accent3" xfId="15" xr:uid="{00000000-0005-0000-0000-000007000000}"/>
    <cellStyle name="20 % - Accent4" xfId="16" xr:uid="{00000000-0005-0000-0000-000008000000}"/>
    <cellStyle name="20 % - Accent5" xfId="17" xr:uid="{00000000-0005-0000-0000-000009000000}"/>
    <cellStyle name="20 % - Accent6" xfId="18" xr:uid="{00000000-0005-0000-0000-00000A000000}"/>
    <cellStyle name="20% - Accent1" xfId="19" xr:uid="{00000000-0005-0000-0000-00000B000000}"/>
    <cellStyle name="20% - Accent2" xfId="20" xr:uid="{00000000-0005-0000-0000-00000C000000}"/>
    <cellStyle name="20% - Accent3" xfId="21" xr:uid="{00000000-0005-0000-0000-00000D000000}"/>
    <cellStyle name="20% - Accent4" xfId="22" xr:uid="{00000000-0005-0000-0000-00000E000000}"/>
    <cellStyle name="20% - Accent5" xfId="23" xr:uid="{00000000-0005-0000-0000-00000F000000}"/>
    <cellStyle name="20% - Accent6" xfId="24" xr:uid="{00000000-0005-0000-0000-000010000000}"/>
    <cellStyle name="20% - Akzent1" xfId="25" xr:uid="{00000000-0005-0000-0000-000011000000}"/>
    <cellStyle name="20% - Akzent2" xfId="26" xr:uid="{00000000-0005-0000-0000-000012000000}"/>
    <cellStyle name="20% - Akzent3" xfId="27" xr:uid="{00000000-0005-0000-0000-000013000000}"/>
    <cellStyle name="20% - Akzent4" xfId="28" xr:uid="{00000000-0005-0000-0000-000014000000}"/>
    <cellStyle name="20% - Akzent5" xfId="29" xr:uid="{00000000-0005-0000-0000-000015000000}"/>
    <cellStyle name="20% - Akzent6" xfId="30" xr:uid="{00000000-0005-0000-0000-000016000000}"/>
    <cellStyle name="20% - Colore 1" xfId="31" xr:uid="{00000000-0005-0000-0000-000017000000}"/>
    <cellStyle name="20% - Colore 2" xfId="32" xr:uid="{00000000-0005-0000-0000-000018000000}"/>
    <cellStyle name="20% - Colore 3" xfId="33" xr:uid="{00000000-0005-0000-0000-000019000000}"/>
    <cellStyle name="20% - Colore 4" xfId="34" xr:uid="{00000000-0005-0000-0000-00001A000000}"/>
    <cellStyle name="20% - Colore 5" xfId="35" xr:uid="{00000000-0005-0000-0000-00001B000000}"/>
    <cellStyle name="20% - Colore 6" xfId="36" xr:uid="{00000000-0005-0000-0000-00001C000000}"/>
    <cellStyle name="40 % - Accent1" xfId="37" xr:uid="{00000000-0005-0000-0000-00001D000000}"/>
    <cellStyle name="40 % - Accent2" xfId="38" xr:uid="{00000000-0005-0000-0000-00001E000000}"/>
    <cellStyle name="40 % - Accent3" xfId="39" xr:uid="{00000000-0005-0000-0000-00001F000000}"/>
    <cellStyle name="40 % - Accent4" xfId="40" xr:uid="{00000000-0005-0000-0000-000020000000}"/>
    <cellStyle name="40 % - Accent5" xfId="41" xr:uid="{00000000-0005-0000-0000-000021000000}"/>
    <cellStyle name="40 % - Accent6" xfId="42" xr:uid="{00000000-0005-0000-0000-000022000000}"/>
    <cellStyle name="40% - Accent1" xfId="43" xr:uid="{00000000-0005-0000-0000-000023000000}"/>
    <cellStyle name="40% - Accent2" xfId="44" xr:uid="{00000000-0005-0000-0000-000024000000}"/>
    <cellStyle name="40% - Accent3" xfId="45" xr:uid="{00000000-0005-0000-0000-000025000000}"/>
    <cellStyle name="40% - Accent4" xfId="46" xr:uid="{00000000-0005-0000-0000-000026000000}"/>
    <cellStyle name="40% - Accent5" xfId="47" xr:uid="{00000000-0005-0000-0000-000027000000}"/>
    <cellStyle name="40% - Accent6" xfId="48" xr:uid="{00000000-0005-0000-0000-000028000000}"/>
    <cellStyle name="40% - Akzent1" xfId="49" xr:uid="{00000000-0005-0000-0000-000029000000}"/>
    <cellStyle name="40% - Akzent2" xfId="50" xr:uid="{00000000-0005-0000-0000-00002A000000}"/>
    <cellStyle name="40% - Akzent3" xfId="51" xr:uid="{00000000-0005-0000-0000-00002B000000}"/>
    <cellStyle name="40% - Akzent4" xfId="52" xr:uid="{00000000-0005-0000-0000-00002C000000}"/>
    <cellStyle name="40% - Akzent5" xfId="53" xr:uid="{00000000-0005-0000-0000-00002D000000}"/>
    <cellStyle name="40% - Akzent6" xfId="54" xr:uid="{00000000-0005-0000-0000-00002E000000}"/>
    <cellStyle name="40% - Colore 1" xfId="55" xr:uid="{00000000-0005-0000-0000-00002F000000}"/>
    <cellStyle name="40% - Colore 2" xfId="56" xr:uid="{00000000-0005-0000-0000-000030000000}"/>
    <cellStyle name="40% - Colore 3" xfId="57" xr:uid="{00000000-0005-0000-0000-000031000000}"/>
    <cellStyle name="40% - Colore 4" xfId="58" xr:uid="{00000000-0005-0000-0000-000032000000}"/>
    <cellStyle name="40% - Colore 5" xfId="59" xr:uid="{00000000-0005-0000-0000-000033000000}"/>
    <cellStyle name="40% - Colore 6" xfId="60" xr:uid="{00000000-0005-0000-0000-000034000000}"/>
    <cellStyle name="60 % - Accent1" xfId="61" xr:uid="{00000000-0005-0000-0000-000035000000}"/>
    <cellStyle name="60 % - Accent2" xfId="62" xr:uid="{00000000-0005-0000-0000-000036000000}"/>
    <cellStyle name="60 % - Accent3" xfId="63" xr:uid="{00000000-0005-0000-0000-000037000000}"/>
    <cellStyle name="60 % - Accent4" xfId="64" xr:uid="{00000000-0005-0000-0000-000038000000}"/>
    <cellStyle name="60 % - Accent5" xfId="65" xr:uid="{00000000-0005-0000-0000-000039000000}"/>
    <cellStyle name="60 % - Accent6" xfId="66" xr:uid="{00000000-0005-0000-0000-00003A000000}"/>
    <cellStyle name="60% - Accent1" xfId="67" xr:uid="{00000000-0005-0000-0000-00003B000000}"/>
    <cellStyle name="60% - Accent2" xfId="68" xr:uid="{00000000-0005-0000-0000-00003C000000}"/>
    <cellStyle name="60% - Accent3" xfId="69" xr:uid="{00000000-0005-0000-0000-00003D000000}"/>
    <cellStyle name="60% - Accent4" xfId="70" xr:uid="{00000000-0005-0000-0000-00003E000000}"/>
    <cellStyle name="60% - Accent5" xfId="71" xr:uid="{00000000-0005-0000-0000-00003F000000}"/>
    <cellStyle name="60% - Accent6" xfId="72" xr:uid="{00000000-0005-0000-0000-000040000000}"/>
    <cellStyle name="60% - Akzent1" xfId="73" xr:uid="{00000000-0005-0000-0000-000041000000}"/>
    <cellStyle name="60% - Akzent2" xfId="74" xr:uid="{00000000-0005-0000-0000-000042000000}"/>
    <cellStyle name="60% - Akzent3" xfId="75" xr:uid="{00000000-0005-0000-0000-000043000000}"/>
    <cellStyle name="60% - Akzent4" xfId="76" xr:uid="{00000000-0005-0000-0000-000044000000}"/>
    <cellStyle name="60% - Akzent5" xfId="77" xr:uid="{00000000-0005-0000-0000-000045000000}"/>
    <cellStyle name="60% - Akzent6" xfId="78" xr:uid="{00000000-0005-0000-0000-000046000000}"/>
    <cellStyle name="60% - Colore 1" xfId="79" xr:uid="{00000000-0005-0000-0000-000047000000}"/>
    <cellStyle name="60% - Colore 2" xfId="80" xr:uid="{00000000-0005-0000-0000-000048000000}"/>
    <cellStyle name="60% - Colore 3" xfId="81" xr:uid="{00000000-0005-0000-0000-000049000000}"/>
    <cellStyle name="60% - Colore 4" xfId="82" xr:uid="{00000000-0005-0000-0000-00004A000000}"/>
    <cellStyle name="60% - Colore 5" xfId="83" xr:uid="{00000000-0005-0000-0000-00004B000000}"/>
    <cellStyle name="60% - Colore 6" xfId="84" xr:uid="{00000000-0005-0000-0000-00004C000000}"/>
    <cellStyle name="Accent1" xfId="85" xr:uid="{00000000-0005-0000-0000-00004D000000}"/>
    <cellStyle name="Accent2" xfId="86" xr:uid="{00000000-0005-0000-0000-00004E000000}"/>
    <cellStyle name="Accent3" xfId="87" xr:uid="{00000000-0005-0000-0000-00004F000000}"/>
    <cellStyle name="Accent4" xfId="88" xr:uid="{00000000-0005-0000-0000-000050000000}"/>
    <cellStyle name="Accent5" xfId="89" xr:uid="{00000000-0005-0000-0000-000051000000}"/>
    <cellStyle name="Accent6" xfId="90" xr:uid="{00000000-0005-0000-0000-000052000000}"/>
    <cellStyle name="Avertissement" xfId="91" xr:uid="{00000000-0005-0000-0000-000053000000}"/>
    <cellStyle name="Bad" xfId="92" xr:uid="{00000000-0005-0000-0000-000054000000}"/>
    <cellStyle name="Calcolo" xfId="93" xr:uid="{00000000-0005-0000-0000-000055000000}"/>
    <cellStyle name="Calcul" xfId="94" xr:uid="{00000000-0005-0000-0000-000056000000}"/>
    <cellStyle name="Calculation" xfId="95" xr:uid="{00000000-0005-0000-0000-000057000000}"/>
    <cellStyle name="Cella collegata" xfId="96" xr:uid="{00000000-0005-0000-0000-000058000000}"/>
    <cellStyle name="Cella da controllare" xfId="97" xr:uid="{00000000-0005-0000-0000-000059000000}"/>
    <cellStyle name="Cellule liée" xfId="98" xr:uid="{00000000-0005-0000-0000-00005A000000}"/>
    <cellStyle name="Check Cell" xfId="99" xr:uid="{00000000-0005-0000-0000-00005B000000}"/>
    <cellStyle name="Colore 1" xfId="100" xr:uid="{00000000-0005-0000-0000-00005C000000}"/>
    <cellStyle name="Colore 2" xfId="101" xr:uid="{00000000-0005-0000-0000-00005D000000}"/>
    <cellStyle name="Colore 3" xfId="102" xr:uid="{00000000-0005-0000-0000-00005E000000}"/>
    <cellStyle name="Colore 4" xfId="103" xr:uid="{00000000-0005-0000-0000-00005F000000}"/>
    <cellStyle name="Colore 5" xfId="104" xr:uid="{00000000-0005-0000-0000-000060000000}"/>
    <cellStyle name="Colore 6" xfId="105" xr:uid="{00000000-0005-0000-0000-000061000000}"/>
    <cellStyle name="Comma 2" xfId="106" xr:uid="{00000000-0005-0000-0000-000062000000}"/>
    <cellStyle name="Comma 3" xfId="107" xr:uid="{00000000-0005-0000-0000-000063000000}"/>
    <cellStyle name="Comma 4" xfId="108" xr:uid="{00000000-0005-0000-0000-000064000000}"/>
    <cellStyle name="Comma 4 2" xfId="109" xr:uid="{00000000-0005-0000-0000-000065000000}"/>
    <cellStyle name="Comma 5" xfId="110" xr:uid="{00000000-0005-0000-0000-000066000000}"/>
    <cellStyle name="Comma 5 2" xfId="111" xr:uid="{00000000-0005-0000-0000-000067000000}"/>
    <cellStyle name="Comma 6" xfId="112" xr:uid="{00000000-0005-0000-0000-000068000000}"/>
    <cellStyle name="Commentaire" xfId="113" xr:uid="{00000000-0005-0000-0000-000069000000}"/>
    <cellStyle name="E0" xfId="114" xr:uid="{00000000-0005-0000-0000-00006A000000}"/>
    <cellStyle name="E1" xfId="115" xr:uid="{00000000-0005-0000-0000-00006B000000}"/>
    <cellStyle name="E2" xfId="116" xr:uid="{00000000-0005-0000-0000-00006C000000}"/>
    <cellStyle name="E3" xfId="117" xr:uid="{00000000-0005-0000-0000-00006D000000}"/>
    <cellStyle name="E3b" xfId="118" xr:uid="{00000000-0005-0000-0000-00006E000000}"/>
    <cellStyle name="E4" xfId="119" xr:uid="{00000000-0005-0000-0000-00006F000000}"/>
    <cellStyle name="Entrée" xfId="120" xr:uid="{00000000-0005-0000-0000-000070000000}"/>
    <cellStyle name="Explanatory Text" xfId="121" xr:uid="{00000000-0005-0000-0000-000071000000}"/>
    <cellStyle name="Good" xfId="122" xr:uid="{00000000-0005-0000-0000-000072000000}"/>
    <cellStyle name="Heading 1" xfId="123" xr:uid="{00000000-0005-0000-0000-000073000000}"/>
    <cellStyle name="Heading 2" xfId="124" xr:uid="{00000000-0005-0000-0000-000074000000}"/>
    <cellStyle name="Heading 3" xfId="125" xr:uid="{00000000-0005-0000-0000-000075000000}"/>
    <cellStyle name="Heading 4" xfId="126" xr:uid="{00000000-0005-0000-0000-000076000000}"/>
    <cellStyle name="Hyperlink 10" xfId="127" xr:uid="{00000000-0005-0000-0000-000077000000}"/>
    <cellStyle name="Hyperlink 11" xfId="128" xr:uid="{00000000-0005-0000-0000-000078000000}"/>
    <cellStyle name="Hyperlink 12" xfId="129" xr:uid="{00000000-0005-0000-0000-000079000000}"/>
    <cellStyle name="Hyperlink 13" xfId="130" xr:uid="{00000000-0005-0000-0000-00007A000000}"/>
    <cellStyle name="Hyperlink 13 2" xfId="131" xr:uid="{00000000-0005-0000-0000-00007B000000}"/>
    <cellStyle name="Hyperlink 14" xfId="132" xr:uid="{00000000-0005-0000-0000-00007C000000}"/>
    <cellStyle name="Hyperlink 15" xfId="133" xr:uid="{00000000-0005-0000-0000-00007D000000}"/>
    <cellStyle name="Hyperlink 16" xfId="134" xr:uid="{00000000-0005-0000-0000-00007E000000}"/>
    <cellStyle name="Hyperlink 17" xfId="135" xr:uid="{00000000-0005-0000-0000-00007F000000}"/>
    <cellStyle name="Hyperlink 18" xfId="136" xr:uid="{00000000-0005-0000-0000-000080000000}"/>
    <cellStyle name="Hyperlink 19" xfId="137" xr:uid="{00000000-0005-0000-0000-000081000000}"/>
    <cellStyle name="Hyperlink 2" xfId="138" xr:uid="{00000000-0005-0000-0000-000082000000}"/>
    <cellStyle name="Hyperlink 20" xfId="139" xr:uid="{00000000-0005-0000-0000-000083000000}"/>
    <cellStyle name="Hyperlink 21" xfId="140" xr:uid="{00000000-0005-0000-0000-000084000000}"/>
    <cellStyle name="Hyperlink 22" xfId="141" xr:uid="{00000000-0005-0000-0000-000085000000}"/>
    <cellStyle name="Hyperlink 22 2" xfId="142" xr:uid="{00000000-0005-0000-0000-000086000000}"/>
    <cellStyle name="Hyperlink 23" xfId="143" xr:uid="{00000000-0005-0000-0000-000087000000}"/>
    <cellStyle name="Hyperlink 24" xfId="144" xr:uid="{00000000-0005-0000-0000-000088000000}"/>
    <cellStyle name="Hyperlink 25" xfId="145" xr:uid="{00000000-0005-0000-0000-000089000000}"/>
    <cellStyle name="Hyperlink 26" xfId="146" xr:uid="{00000000-0005-0000-0000-00008A000000}"/>
    <cellStyle name="Hyperlink 27" xfId="147" xr:uid="{00000000-0005-0000-0000-00008B000000}"/>
    <cellStyle name="Hyperlink 28" xfId="148" xr:uid="{00000000-0005-0000-0000-00008C000000}"/>
    <cellStyle name="Hyperlink 29" xfId="149" xr:uid="{00000000-0005-0000-0000-00008D000000}"/>
    <cellStyle name="Hyperlink 3" xfId="150" xr:uid="{00000000-0005-0000-0000-00008E000000}"/>
    <cellStyle name="Hyperlink 30" xfId="151" xr:uid="{00000000-0005-0000-0000-00008F000000}"/>
    <cellStyle name="Hyperlink 31" xfId="152" xr:uid="{00000000-0005-0000-0000-000090000000}"/>
    <cellStyle name="Hyperlink 32" xfId="153" xr:uid="{00000000-0005-0000-0000-000091000000}"/>
    <cellStyle name="Hyperlink 33" xfId="154" xr:uid="{00000000-0005-0000-0000-000092000000}"/>
    <cellStyle name="Hyperlink 34" xfId="155" xr:uid="{00000000-0005-0000-0000-000093000000}"/>
    <cellStyle name="Hyperlink 35" xfId="156" xr:uid="{00000000-0005-0000-0000-000094000000}"/>
    <cellStyle name="Hyperlink 4" xfId="157" xr:uid="{00000000-0005-0000-0000-000095000000}"/>
    <cellStyle name="Hyperlink 4 2" xfId="158" xr:uid="{00000000-0005-0000-0000-000096000000}"/>
    <cellStyle name="Hyperlink 5" xfId="159" xr:uid="{00000000-0005-0000-0000-000097000000}"/>
    <cellStyle name="Hyperlink 6" xfId="160" xr:uid="{00000000-0005-0000-0000-000098000000}"/>
    <cellStyle name="Hyperlink 6 2" xfId="161" xr:uid="{00000000-0005-0000-0000-000099000000}"/>
    <cellStyle name="Hyperlink 7" xfId="162" xr:uid="{00000000-0005-0000-0000-00009A000000}"/>
    <cellStyle name="Hyperlink 8" xfId="163" xr:uid="{00000000-0005-0000-0000-00009B000000}"/>
    <cellStyle name="Hyperlink 9" xfId="164" xr:uid="{00000000-0005-0000-0000-00009C000000}"/>
    <cellStyle name="Input" xfId="165" xr:uid="{00000000-0005-0000-0000-00009D000000}"/>
    <cellStyle name="Insatisfaisant" xfId="166" xr:uid="{00000000-0005-0000-0000-00009E000000}"/>
    <cellStyle name="Komma 2" xfId="3" xr:uid="{00000000-0005-0000-0000-0000A0000000}"/>
    <cellStyle name="Komma 2 2" xfId="7" xr:uid="{00000000-0005-0000-0000-0000A1000000}"/>
    <cellStyle name="Komma 2 2 2" xfId="167" xr:uid="{00000000-0005-0000-0000-0000A2000000}"/>
    <cellStyle name="Komma 2 3" xfId="168" xr:uid="{00000000-0005-0000-0000-0000A3000000}"/>
    <cellStyle name="Komma 2 3 2" xfId="227" xr:uid="{00000000-0005-0000-0000-0000A3000000}"/>
    <cellStyle name="Komma 3" xfId="169" xr:uid="{00000000-0005-0000-0000-0000A4000000}"/>
    <cellStyle name="Komma 3 2" xfId="170" xr:uid="{00000000-0005-0000-0000-0000A5000000}"/>
    <cellStyle name="Komma 4" xfId="8" xr:uid="{00000000-0005-0000-0000-0000A6000000}"/>
    <cellStyle name="Komma 4 2" xfId="171" xr:uid="{00000000-0005-0000-0000-0000A7000000}"/>
    <cellStyle name="Komma 5" xfId="172" xr:uid="{00000000-0005-0000-0000-0000A8000000}"/>
    <cellStyle name="Komma 6" xfId="219" xr:uid="{00000000-0005-0000-0000-0000A9000000}"/>
    <cellStyle name="Linked Cell" xfId="173" xr:uid="{00000000-0005-0000-0000-0000AA000000}"/>
    <cellStyle name="Neutrale" xfId="174" xr:uid="{00000000-0005-0000-0000-0000AB000000}"/>
    <cellStyle name="Neutre" xfId="175" xr:uid="{00000000-0005-0000-0000-0000AC000000}"/>
    <cellStyle name="Normal" xfId="0" builtinId="0"/>
    <cellStyle name="Normal 2" xfId="176" xr:uid="{00000000-0005-0000-0000-0000AD000000}"/>
    <cellStyle name="Normal 3" xfId="177" xr:uid="{00000000-0005-0000-0000-0000AE000000}"/>
    <cellStyle name="Normal 4" xfId="178" xr:uid="{00000000-0005-0000-0000-0000AF000000}"/>
    <cellStyle name="Normal 5" xfId="225" xr:uid="{37733173-347E-4D79-B1F7-71B2647ED543}"/>
    <cellStyle name="Normal 5 2" xfId="231" xr:uid="{37733173-347E-4D79-B1F7-71B2647ED543}"/>
    <cellStyle name="Normal 5 3" xfId="234" xr:uid="{37733173-347E-4D79-B1F7-71B2647ED543}"/>
    <cellStyle name="Nota" xfId="179" xr:uid="{00000000-0005-0000-0000-0000B1000000}"/>
    <cellStyle name="Note" xfId="180" xr:uid="{00000000-0005-0000-0000-0000B2000000}"/>
    <cellStyle name="Output" xfId="181" xr:uid="{00000000-0005-0000-0000-0000B3000000}"/>
    <cellStyle name="Percent" xfId="4" builtinId="5"/>
    <cellStyle name="Percent 2" xfId="182" xr:uid="{00000000-0005-0000-0000-0000B4000000}"/>
    <cellStyle name="Percent 3" xfId="183" xr:uid="{00000000-0005-0000-0000-0000B5000000}"/>
    <cellStyle name="Percent 3 2" xfId="184" xr:uid="{00000000-0005-0000-0000-0000B6000000}"/>
    <cellStyle name="Percent 4" xfId="185" xr:uid="{00000000-0005-0000-0000-0000B7000000}"/>
    <cellStyle name="Percent 4 2" xfId="186" xr:uid="{00000000-0005-0000-0000-0000B8000000}"/>
    <cellStyle name="Procent 2" xfId="223" xr:uid="{C7B0F2BF-217C-44D8-BC65-1DF774009A0A}"/>
    <cellStyle name="Procent 2 2" xfId="226" xr:uid="{F6FC57F4-9903-46D2-A7A9-0857EDEE2075}"/>
    <cellStyle name="Procent 2 3" xfId="229" xr:uid="{C7B0F2BF-217C-44D8-BC65-1DF774009A0A}"/>
    <cellStyle name="Procent 2 4" xfId="232" xr:uid="{C7B0F2BF-217C-44D8-BC65-1DF774009A0A}"/>
    <cellStyle name="Prozent 2" xfId="5" xr:uid="{00000000-0005-0000-0000-0000BA000000}"/>
    <cellStyle name="Prozent 2 2" xfId="221" xr:uid="{A5F241C8-9ECD-4473-8801-7EED8F441B74}"/>
    <cellStyle name="Prozent 3" xfId="187" xr:uid="{00000000-0005-0000-0000-0000BB000000}"/>
    <cellStyle name="Prozent 3 2" xfId="188" xr:uid="{00000000-0005-0000-0000-0000BC000000}"/>
    <cellStyle name="Satisfaisant" xfId="189" xr:uid="{00000000-0005-0000-0000-0000BD000000}"/>
    <cellStyle name="Sortie" xfId="190" xr:uid="{00000000-0005-0000-0000-0000BE000000}"/>
    <cellStyle name="Standard 2" xfId="191" xr:uid="{00000000-0005-0000-0000-0000C0000000}"/>
    <cellStyle name="Standard 2 2" xfId="9" xr:uid="{00000000-0005-0000-0000-0000C1000000}"/>
    <cellStyle name="Standard 2 3" xfId="6" xr:uid="{00000000-0005-0000-0000-0000C2000000}"/>
    <cellStyle name="Standard 2 4 2" xfId="192" xr:uid="{00000000-0005-0000-0000-0000C3000000}"/>
    <cellStyle name="Standard 3" xfId="193" xr:uid="{00000000-0005-0000-0000-0000C4000000}"/>
    <cellStyle name="Standard 4" xfId="194" xr:uid="{00000000-0005-0000-0000-0000C5000000}"/>
    <cellStyle name="Standard 5" xfId="195" xr:uid="{00000000-0005-0000-0000-0000C6000000}"/>
    <cellStyle name="Standard 6" xfId="220" xr:uid="{C85C7F99-0ACF-4EBD-961D-27B8C3D3D2F6}"/>
    <cellStyle name="Standard 6 2" xfId="222" xr:uid="{16C054AA-AB83-4039-9D8F-137548347113}"/>
    <cellStyle name="Stil 1" xfId="196" xr:uid="{00000000-0005-0000-0000-0000C7000000}"/>
    <cellStyle name="Stil 2" xfId="197" xr:uid="{00000000-0005-0000-0000-0000C8000000}"/>
    <cellStyle name="Style 1" xfId="198" xr:uid="{00000000-0005-0000-0000-0000C9000000}"/>
    <cellStyle name="Testo avviso" xfId="199" xr:uid="{00000000-0005-0000-0000-0000CA000000}"/>
    <cellStyle name="Testo descrittivo" xfId="200" xr:uid="{00000000-0005-0000-0000-0000CB000000}"/>
    <cellStyle name="Texte explicatif" xfId="201" xr:uid="{00000000-0005-0000-0000-0000CC000000}"/>
    <cellStyle name="Title" xfId="202" xr:uid="{00000000-0005-0000-0000-0000CD000000}"/>
    <cellStyle name="Titolo" xfId="203" xr:uid="{00000000-0005-0000-0000-0000CE000000}"/>
    <cellStyle name="Titolo 1" xfId="204" xr:uid="{00000000-0005-0000-0000-0000CF000000}"/>
    <cellStyle name="Titolo 2" xfId="205" xr:uid="{00000000-0005-0000-0000-0000D0000000}"/>
    <cellStyle name="Titolo 3" xfId="206" xr:uid="{00000000-0005-0000-0000-0000D1000000}"/>
    <cellStyle name="Titolo 4" xfId="207" xr:uid="{00000000-0005-0000-0000-0000D2000000}"/>
    <cellStyle name="Titre" xfId="208" xr:uid="{00000000-0005-0000-0000-0000D3000000}"/>
    <cellStyle name="Titre 1" xfId="209" xr:uid="{00000000-0005-0000-0000-0000D4000000}"/>
    <cellStyle name="Titre 2" xfId="210" xr:uid="{00000000-0005-0000-0000-0000D5000000}"/>
    <cellStyle name="Titre 3" xfId="211" xr:uid="{00000000-0005-0000-0000-0000D6000000}"/>
    <cellStyle name="Titre 4" xfId="212" xr:uid="{00000000-0005-0000-0000-0000D7000000}"/>
    <cellStyle name="Total" xfId="213" xr:uid="{00000000-0005-0000-0000-0000D8000000}"/>
    <cellStyle name="Totale" xfId="214" xr:uid="{00000000-0005-0000-0000-0000D9000000}"/>
    <cellStyle name="Tusental 2" xfId="224" xr:uid="{6A346AF5-CE16-49F5-8132-84C3E7293619}"/>
    <cellStyle name="Tusental 2 2" xfId="230" xr:uid="{6A346AF5-CE16-49F5-8132-84C3E7293619}"/>
    <cellStyle name="Tusental 2 3" xfId="228" xr:uid="{AA64003F-FFFF-4C09-811E-AF04F2131319}"/>
    <cellStyle name="Tusental 2 4" xfId="233" xr:uid="{6A346AF5-CE16-49F5-8132-84C3E7293619}"/>
    <cellStyle name="Valore non valido" xfId="215" xr:uid="{00000000-0005-0000-0000-0000DA000000}"/>
    <cellStyle name="Valore valido" xfId="216" xr:uid="{00000000-0005-0000-0000-0000DB000000}"/>
    <cellStyle name="Vérification" xfId="217" xr:uid="{00000000-0005-0000-0000-0000DC000000}"/>
    <cellStyle name="Warning Text" xfId="218" xr:uid="{00000000-0005-0000-0000-0000DD000000}"/>
  </cellStyles>
  <dxfs count="209">
    <dxf>
      <fill>
        <patternFill>
          <bgColor rgb="FFFFFFCC"/>
        </patternFill>
      </fill>
    </dxf>
    <dxf>
      <fill>
        <patternFill>
          <bgColor rgb="FFFFFF99"/>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rgb="FFFFFF99"/>
        </patternFill>
      </fill>
    </dxf>
    <dxf>
      <fill>
        <patternFill>
          <bgColor rgb="FFFFFFCC"/>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s>
  <tableStyles count="0" defaultTableStyle="TableStyleMedium2" defaultPivotStyle="PivotStyleLight16"/>
  <colors>
    <mruColors>
      <color rgb="FF2255A2"/>
      <color rgb="FF000000"/>
      <color rgb="FFFFD199"/>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2" name="Bild 3">
          <a:extLst>
            <a:ext uri="{FF2B5EF4-FFF2-40B4-BE49-F238E27FC236}">
              <a16:creationId xmlns:a16="http://schemas.microsoft.com/office/drawing/2014/main" id="{B2A31087-D9F2-4DE9-BA98-DC6ECCC3AD09}"/>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E8D835F2-BF76-4E45-88EF-2E94773F2192}"/>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2526350</xdr:colOff>
      <xdr:row>2</xdr:row>
      <xdr:rowOff>360000</xdr:rowOff>
    </xdr:to>
    <xdr:pic>
      <xdr:nvPicPr>
        <xdr:cNvPr id="2" name="Bild 3">
          <a:extLst>
            <a:ext uri="{FF2B5EF4-FFF2-40B4-BE49-F238E27FC236}">
              <a16:creationId xmlns:a16="http://schemas.microsoft.com/office/drawing/2014/main" id="{54FB896D-3098-419A-9203-4012DB771892}"/>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2524235</xdr:colOff>
      <xdr:row>2</xdr:row>
      <xdr:rowOff>360000</xdr:rowOff>
    </xdr:to>
    <xdr:pic>
      <xdr:nvPicPr>
        <xdr:cNvPr id="2" name="Bild 3">
          <a:extLst>
            <a:ext uri="{FF2B5EF4-FFF2-40B4-BE49-F238E27FC236}">
              <a16:creationId xmlns:a16="http://schemas.microsoft.com/office/drawing/2014/main" id="{EC83A03A-16A2-468A-B720-801D48AD356A}"/>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06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171449</xdr:rowOff>
    </xdr:from>
    <xdr:ext cx="2520000" cy="360000"/>
    <xdr:pic>
      <xdr:nvPicPr>
        <xdr:cNvPr id="2" name="Bild 3">
          <a:extLst>
            <a:ext uri="{FF2B5EF4-FFF2-40B4-BE49-F238E27FC236}">
              <a16:creationId xmlns:a16="http://schemas.microsoft.com/office/drawing/2014/main" id="{8620ABE9-6F92-4A1C-B094-47A6A07EFA07}"/>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615000</xdr:colOff>
      <xdr:row>2</xdr:row>
      <xdr:rowOff>360000</xdr:rowOff>
    </xdr:to>
    <xdr:pic>
      <xdr:nvPicPr>
        <xdr:cNvPr id="2" name="Bild 3">
          <a:extLst>
            <a:ext uri="{FF2B5EF4-FFF2-40B4-BE49-F238E27FC236}">
              <a16:creationId xmlns:a16="http://schemas.microsoft.com/office/drawing/2014/main" id="{04EC91AF-3711-4883-A5E5-8BAD1AB2F8E9}"/>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2520000</xdr:colOff>
      <xdr:row>2</xdr:row>
      <xdr:rowOff>360000</xdr:rowOff>
    </xdr:to>
    <xdr:pic>
      <xdr:nvPicPr>
        <xdr:cNvPr id="2" name="Bild 3">
          <a:extLst>
            <a:ext uri="{FF2B5EF4-FFF2-40B4-BE49-F238E27FC236}">
              <a16:creationId xmlns:a16="http://schemas.microsoft.com/office/drawing/2014/main" id="{7CCBA936-FFC2-48C2-82AE-D44B4B6EB9C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2520000</xdr:colOff>
      <xdr:row>2</xdr:row>
      <xdr:rowOff>359999</xdr:rowOff>
    </xdr:to>
    <xdr:pic>
      <xdr:nvPicPr>
        <xdr:cNvPr id="2" name="Bild 3">
          <a:extLst>
            <a:ext uri="{FF2B5EF4-FFF2-40B4-BE49-F238E27FC236}">
              <a16:creationId xmlns:a16="http://schemas.microsoft.com/office/drawing/2014/main" id="{3A981773-391B-470F-8E3A-E79E559F6FCB}"/>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624525</xdr:colOff>
      <xdr:row>2</xdr:row>
      <xdr:rowOff>359999</xdr:rowOff>
    </xdr:to>
    <xdr:pic>
      <xdr:nvPicPr>
        <xdr:cNvPr id="2" name="Bild 3">
          <a:extLst>
            <a:ext uri="{FF2B5EF4-FFF2-40B4-BE49-F238E27FC236}">
              <a16:creationId xmlns:a16="http://schemas.microsoft.com/office/drawing/2014/main" id="{FF91D085-B2E8-429F-8549-6C087D0D0DAE}"/>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615000</xdr:colOff>
      <xdr:row>2</xdr:row>
      <xdr:rowOff>359999</xdr:rowOff>
    </xdr:to>
    <xdr:pic>
      <xdr:nvPicPr>
        <xdr:cNvPr id="2" name="Bild 3">
          <a:extLst>
            <a:ext uri="{FF2B5EF4-FFF2-40B4-BE49-F238E27FC236}">
              <a16:creationId xmlns:a16="http://schemas.microsoft.com/office/drawing/2014/main" id="{A5722F37-8910-4E82-A335-4CCFB2A5C8A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2486</xdr:rowOff>
    </xdr:from>
    <xdr:to>
      <xdr:col>3</xdr:col>
      <xdr:colOff>81600</xdr:colOff>
      <xdr:row>2</xdr:row>
      <xdr:rowOff>362486</xdr:rowOff>
    </xdr:to>
    <xdr:pic>
      <xdr:nvPicPr>
        <xdr:cNvPr id="2" name="Bild 3">
          <a:extLst>
            <a:ext uri="{FF2B5EF4-FFF2-40B4-BE49-F238E27FC236}">
              <a16:creationId xmlns:a16="http://schemas.microsoft.com/office/drawing/2014/main" id="{9807E980-0B42-4B7E-B49F-60402D134E89}"/>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3936"/>
          <a:ext cx="252000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2527617</xdr:colOff>
      <xdr:row>2</xdr:row>
      <xdr:rowOff>360000</xdr:rowOff>
    </xdr:to>
    <xdr:pic>
      <xdr:nvPicPr>
        <xdr:cNvPr id="2" name="Bild 3">
          <a:extLst>
            <a:ext uri="{FF2B5EF4-FFF2-40B4-BE49-F238E27FC236}">
              <a16:creationId xmlns:a16="http://schemas.microsoft.com/office/drawing/2014/main" id="{B7712A49-6F31-4001-824F-E292FFD62CBE}"/>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2530792</xdr:colOff>
      <xdr:row>2</xdr:row>
      <xdr:rowOff>359727</xdr:rowOff>
    </xdr:to>
    <xdr:pic>
      <xdr:nvPicPr>
        <xdr:cNvPr id="6" name="Bild 3">
          <a:extLst>
            <a:ext uri="{FF2B5EF4-FFF2-40B4-BE49-F238E27FC236}">
              <a16:creationId xmlns:a16="http://schemas.microsoft.com/office/drawing/2014/main" id="{EB82B055-CA90-4D21-9AD0-0BF98EA769C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42875"/>
          <a:ext cx="2521267" cy="35020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193992</xdr:colOff>
      <xdr:row>2</xdr:row>
      <xdr:rowOff>360000</xdr:rowOff>
    </xdr:to>
    <xdr:pic>
      <xdr:nvPicPr>
        <xdr:cNvPr id="2" name="Bild 3">
          <a:extLst>
            <a:ext uri="{FF2B5EF4-FFF2-40B4-BE49-F238E27FC236}">
              <a16:creationId xmlns:a16="http://schemas.microsoft.com/office/drawing/2014/main" id="{9125E3A1-AEA1-4363-A686-2E40061C76C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2529205</xdr:colOff>
      <xdr:row>2</xdr:row>
      <xdr:rowOff>359999</xdr:rowOff>
    </xdr:to>
    <xdr:pic>
      <xdr:nvPicPr>
        <xdr:cNvPr id="2" name="Bild 3">
          <a:extLst>
            <a:ext uri="{FF2B5EF4-FFF2-40B4-BE49-F238E27FC236}">
              <a16:creationId xmlns:a16="http://schemas.microsoft.com/office/drawing/2014/main" id="{99E7A610-F8D4-4B87-ACC1-236EA73B900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19680" cy="36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1121024</xdr:colOff>
      <xdr:row>2</xdr:row>
      <xdr:rowOff>360000</xdr:rowOff>
    </xdr:to>
    <xdr:pic>
      <xdr:nvPicPr>
        <xdr:cNvPr id="2" name="Bild 3">
          <a:extLst>
            <a:ext uri="{FF2B5EF4-FFF2-40B4-BE49-F238E27FC236}">
              <a16:creationId xmlns:a16="http://schemas.microsoft.com/office/drawing/2014/main" id="{78665048-C7A5-48BF-8B86-332BF56FA18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199" cy="36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1117849</xdr:colOff>
      <xdr:row>2</xdr:row>
      <xdr:rowOff>360000</xdr:rowOff>
    </xdr:to>
    <xdr:pic>
      <xdr:nvPicPr>
        <xdr:cNvPr id="2" name="Bild 3">
          <a:extLst>
            <a:ext uri="{FF2B5EF4-FFF2-40B4-BE49-F238E27FC236}">
              <a16:creationId xmlns:a16="http://schemas.microsoft.com/office/drawing/2014/main" id="{DD91786B-A81A-4879-B30A-035B50EA48FA}"/>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18024" cy="36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2526029</xdr:colOff>
      <xdr:row>2</xdr:row>
      <xdr:rowOff>360000</xdr:rowOff>
    </xdr:to>
    <xdr:pic>
      <xdr:nvPicPr>
        <xdr:cNvPr id="2" name="Bild 3">
          <a:extLst>
            <a:ext uri="{FF2B5EF4-FFF2-40B4-BE49-F238E27FC236}">
              <a16:creationId xmlns:a16="http://schemas.microsoft.com/office/drawing/2014/main" id="{6218D094-3ED2-47AF-B00A-119EFEBF4BB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6029"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2520000</xdr:colOff>
      <xdr:row>2</xdr:row>
      <xdr:rowOff>360000</xdr:rowOff>
    </xdr:to>
    <xdr:pic>
      <xdr:nvPicPr>
        <xdr:cNvPr id="4" name="Bild 3">
          <a:extLst>
            <a:ext uri="{FF2B5EF4-FFF2-40B4-BE49-F238E27FC236}">
              <a16:creationId xmlns:a16="http://schemas.microsoft.com/office/drawing/2014/main" id="{C2E94CE5-5D26-4EC3-990C-77251914D533}"/>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40C8D3FE-C580-417F-9DAD-E82FA30EA21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4" name="Bild 3">
          <a:extLst>
            <a:ext uri="{FF2B5EF4-FFF2-40B4-BE49-F238E27FC236}">
              <a16:creationId xmlns:a16="http://schemas.microsoft.com/office/drawing/2014/main" id="{80130FE3-F39D-40B4-A76D-C4ACFA01CE7E}"/>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2521267</xdr:colOff>
      <xdr:row>2</xdr:row>
      <xdr:rowOff>360000</xdr:rowOff>
    </xdr:to>
    <xdr:pic>
      <xdr:nvPicPr>
        <xdr:cNvPr id="2" name="Bild 3">
          <a:extLst>
            <a:ext uri="{FF2B5EF4-FFF2-40B4-BE49-F238E27FC236}">
              <a16:creationId xmlns:a16="http://schemas.microsoft.com/office/drawing/2014/main" id="{352E6AF8-7848-4FB0-8133-F7881F08CF3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2" name="Bild 3">
          <a:extLst>
            <a:ext uri="{FF2B5EF4-FFF2-40B4-BE49-F238E27FC236}">
              <a16:creationId xmlns:a16="http://schemas.microsoft.com/office/drawing/2014/main" id="{886ADE03-EAC1-48A0-9824-318A17824BB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778192</xdr:colOff>
      <xdr:row>2</xdr:row>
      <xdr:rowOff>359999</xdr:rowOff>
    </xdr:to>
    <xdr:pic>
      <xdr:nvPicPr>
        <xdr:cNvPr id="2" name="Bild 3">
          <a:extLst>
            <a:ext uri="{FF2B5EF4-FFF2-40B4-BE49-F238E27FC236}">
              <a16:creationId xmlns:a16="http://schemas.microsoft.com/office/drawing/2014/main" id="{16772547-DAED-471A-83D7-A977E7C8A513}"/>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1267" cy="36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173936</xdr:rowOff>
    </xdr:from>
    <xdr:ext cx="0" cy="646788"/>
    <xdr:pic>
      <xdr:nvPicPr>
        <xdr:cNvPr id="2" name="Bild 3">
          <a:extLst>
            <a:ext uri="{FF2B5EF4-FFF2-40B4-BE49-F238E27FC236}">
              <a16:creationId xmlns:a16="http://schemas.microsoft.com/office/drawing/2014/main" id="{1BAA243F-97ED-4AC2-8DE9-75634CAD7D6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3936"/>
          <a:ext cx="0" cy="646788"/>
        </a:xfrm>
        <a:prstGeom prst="rect">
          <a:avLst/>
        </a:prstGeom>
      </xdr:spPr>
    </xdr:pic>
    <xdr:clientData/>
  </xdr:oneCellAnchor>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F1C3D372-851C-4178-8EF9-76BE1AB9495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778192</xdr:colOff>
      <xdr:row>2</xdr:row>
      <xdr:rowOff>360000</xdr:rowOff>
    </xdr:to>
    <xdr:pic>
      <xdr:nvPicPr>
        <xdr:cNvPr id="2" name="Bild 3">
          <a:extLst>
            <a:ext uri="{FF2B5EF4-FFF2-40B4-BE49-F238E27FC236}">
              <a16:creationId xmlns:a16="http://schemas.microsoft.com/office/drawing/2014/main" id="{3C057625-8033-463D-8FEA-C9008991502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2519680</xdr:colOff>
      <xdr:row>2</xdr:row>
      <xdr:rowOff>359999</xdr:rowOff>
    </xdr:to>
    <xdr:pic>
      <xdr:nvPicPr>
        <xdr:cNvPr id="2" name="Bild 3">
          <a:extLst>
            <a:ext uri="{FF2B5EF4-FFF2-40B4-BE49-F238E27FC236}">
              <a16:creationId xmlns:a16="http://schemas.microsoft.com/office/drawing/2014/main" id="{3D9D068E-42A1-404C-A542-09484F5BB73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1968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2520000</xdr:colOff>
      <xdr:row>2</xdr:row>
      <xdr:rowOff>358140</xdr:rowOff>
    </xdr:to>
    <xdr:pic>
      <xdr:nvPicPr>
        <xdr:cNvPr id="2" name="Bild 3">
          <a:extLst>
            <a:ext uri="{FF2B5EF4-FFF2-40B4-BE49-F238E27FC236}">
              <a16:creationId xmlns:a16="http://schemas.microsoft.com/office/drawing/2014/main" id="{449AA4BF-A361-4C22-89E2-128CDC51944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5814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190499</xdr:colOff>
      <xdr:row>1</xdr:row>
      <xdr:rowOff>171449</xdr:rowOff>
    </xdr:from>
    <xdr:to>
      <xdr:col>2</xdr:col>
      <xdr:colOff>567374</xdr:colOff>
      <xdr:row>2</xdr:row>
      <xdr:rowOff>359999</xdr:rowOff>
    </xdr:to>
    <xdr:pic>
      <xdr:nvPicPr>
        <xdr:cNvPr id="2" name="Bild 3">
          <a:extLst>
            <a:ext uri="{FF2B5EF4-FFF2-40B4-BE49-F238E27FC236}">
              <a16:creationId xmlns:a16="http://schemas.microsoft.com/office/drawing/2014/main" id="{ABD026B6-DAD1-4E26-9ED8-ED6714ABED6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499" y="171449"/>
          <a:ext cx="2520000" cy="36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568942</xdr:colOff>
      <xdr:row>2</xdr:row>
      <xdr:rowOff>358140</xdr:rowOff>
    </xdr:to>
    <xdr:pic>
      <xdr:nvPicPr>
        <xdr:cNvPr id="2" name="Bild 3">
          <a:extLst>
            <a:ext uri="{FF2B5EF4-FFF2-40B4-BE49-F238E27FC236}">
              <a16:creationId xmlns:a16="http://schemas.microsoft.com/office/drawing/2014/main" id="{DF8F3E68-D61A-4038-A1E2-54F167D17E53}"/>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15217" cy="35496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167325</xdr:colOff>
      <xdr:row>2</xdr:row>
      <xdr:rowOff>360000</xdr:rowOff>
    </xdr:to>
    <xdr:pic>
      <xdr:nvPicPr>
        <xdr:cNvPr id="2" name="Bild 1">
          <a:extLst>
            <a:ext uri="{FF2B5EF4-FFF2-40B4-BE49-F238E27FC236}">
              <a16:creationId xmlns:a16="http://schemas.microsoft.com/office/drawing/2014/main" id="{5077C4AE-8608-491C-A1C6-FB546FE1C392}"/>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929325</xdr:colOff>
      <xdr:row>2</xdr:row>
      <xdr:rowOff>360000</xdr:rowOff>
    </xdr:to>
    <xdr:pic>
      <xdr:nvPicPr>
        <xdr:cNvPr id="3" name="Bild 1">
          <a:extLst>
            <a:ext uri="{FF2B5EF4-FFF2-40B4-BE49-F238E27FC236}">
              <a16:creationId xmlns:a16="http://schemas.microsoft.com/office/drawing/2014/main" id="{39CCEB1E-DF2E-41E2-B741-4E466F0FE18B}"/>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295275"/>
          <a:ext cx="2520000" cy="36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843600</xdr:colOff>
      <xdr:row>1</xdr:row>
      <xdr:rowOff>360000</xdr:rowOff>
    </xdr:to>
    <xdr:pic>
      <xdr:nvPicPr>
        <xdr:cNvPr id="2" name="Bild 3">
          <a:extLst>
            <a:ext uri="{FF2B5EF4-FFF2-40B4-BE49-F238E27FC236}">
              <a16:creationId xmlns:a16="http://schemas.microsoft.com/office/drawing/2014/main" id="{B96BDDED-B2F9-4EB5-A3F7-F7E32FD4486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85800" y="171450"/>
          <a:ext cx="2520000" cy="360000"/>
        </a:xfrm>
        <a:prstGeom prst="rect">
          <a:avLst/>
        </a:prstGeom>
      </xdr:spPr>
    </xdr:pic>
    <xdr:clientData/>
  </xdr:twoCellAnchor>
</xdr:wsDr>
</file>

<file path=xl/theme/theme1.xml><?xml version="1.0" encoding="utf-8"?>
<a:theme xmlns:a="http://schemas.openxmlformats.org/drawingml/2006/main" name="Larissa">
  <a:themeElements>
    <a:clrScheme name="PPCmetrics_V4">
      <a:dk1>
        <a:sysClr val="windowText" lastClr="000000"/>
      </a:dk1>
      <a:lt1>
        <a:sysClr val="window" lastClr="FFFFFF"/>
      </a:lt1>
      <a:dk2>
        <a:srgbClr val="280623"/>
      </a:dk2>
      <a:lt2>
        <a:srgbClr val="EEECE1"/>
      </a:lt2>
      <a:accent1>
        <a:srgbClr val="3274D4"/>
      </a:accent1>
      <a:accent2>
        <a:srgbClr val="D50D3D"/>
      </a:accent2>
      <a:accent3>
        <a:srgbClr val="A451AF"/>
      </a:accent3>
      <a:accent4>
        <a:srgbClr val="87CA36"/>
      </a:accent4>
      <a:accent5>
        <a:srgbClr val="FF8C00"/>
      </a:accent5>
      <a:accent6>
        <a:srgbClr val="FFFF00"/>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55060-D221-44A4-9943-7B91073B548E}">
  <dimension ref="A1:D26"/>
  <sheetViews>
    <sheetView tabSelected="1" workbookViewId="0">
      <selection activeCell="D8" sqref="D8"/>
    </sheetView>
  </sheetViews>
  <sheetFormatPr defaultColWidth="0" defaultRowHeight="14.25" zeroHeight="1" x14ac:dyDescent="0.2"/>
  <cols>
    <col min="1" max="1" width="2.5" style="54" customWidth="1"/>
    <col min="2" max="2" width="56.125" style="54" customWidth="1"/>
    <col min="3" max="3" width="35" style="54" customWidth="1"/>
    <col min="4" max="4" width="15.625" style="54" customWidth="1"/>
    <col min="5" max="16384" width="9" style="54" hidden="1"/>
  </cols>
  <sheetData>
    <row r="1" spans="1:4" s="72" customFormat="1" ht="15.75" customHeight="1" x14ac:dyDescent="0.2">
      <c r="A1" s="335" t="str">
        <f>LUPKOD&amp;" "&amp;FONDNAMN</f>
        <v xml:space="preserve">LUP 2026-4 </v>
      </c>
    </row>
    <row r="2" spans="1:4" ht="7.5" customHeight="1" x14ac:dyDescent="0.2">
      <c r="A2" s="1"/>
      <c r="B2" s="1"/>
      <c r="C2" s="1"/>
      <c r="D2" s="1"/>
    </row>
    <row r="3" spans="1:4" ht="39" customHeight="1" x14ac:dyDescent="0.2">
      <c r="A3" s="1"/>
      <c r="B3" s="1"/>
      <c r="C3" s="1"/>
      <c r="D3" s="1"/>
    </row>
    <row r="4" spans="1:4" ht="30" customHeight="1" x14ac:dyDescent="0.2">
      <c r="A4" s="1"/>
      <c r="B4" s="294" t="s">
        <v>189</v>
      </c>
      <c r="C4" s="1"/>
      <c r="D4" s="1"/>
    </row>
    <row r="5" spans="1:4" ht="22.5" customHeight="1" x14ac:dyDescent="0.2">
      <c r="A5" s="1"/>
      <c r="B5" s="409" t="s">
        <v>0</v>
      </c>
      <c r="C5" s="409"/>
      <c r="D5" s="1"/>
    </row>
    <row r="6" spans="1:4" ht="22.5" customHeight="1" x14ac:dyDescent="0.2">
      <c r="A6" s="1"/>
      <c r="B6" s="8"/>
      <c r="C6" s="9" t="s">
        <v>1</v>
      </c>
      <c r="D6" s="1"/>
    </row>
    <row r="7" spans="1:4" ht="22.5" customHeight="1" x14ac:dyDescent="0.2">
      <c r="A7" s="176"/>
      <c r="B7" s="6" t="s">
        <v>2</v>
      </c>
      <c r="C7" s="10"/>
      <c r="D7" s="320"/>
    </row>
    <row r="8" spans="1:4" ht="22.5" customHeight="1" x14ac:dyDescent="0.2">
      <c r="A8" s="176"/>
      <c r="B8" s="4" t="s">
        <v>202</v>
      </c>
      <c r="C8" s="11"/>
      <c r="D8" s="320" t="str">
        <f>IF(ISBLANK(C8),"",IF(LEN(C8)&lt;&gt;12,"Wrong ISIN format",""))</f>
        <v/>
      </c>
    </row>
    <row r="9" spans="1:4" ht="22.5" customHeight="1" x14ac:dyDescent="0.2">
      <c r="A9" s="176"/>
      <c r="B9" s="6" t="s">
        <v>3</v>
      </c>
      <c r="C9" s="10"/>
      <c r="D9" s="320"/>
    </row>
    <row r="10" spans="1:4" ht="22.5" customHeight="1" x14ac:dyDescent="0.2">
      <c r="A10" s="176"/>
      <c r="B10" s="4" t="s">
        <v>4</v>
      </c>
      <c r="C10" s="11"/>
      <c r="D10" s="176"/>
    </row>
    <row r="11" spans="1:4" ht="22.5" customHeight="1" x14ac:dyDescent="0.2">
      <c r="A11" s="176"/>
      <c r="B11" s="6" t="s">
        <v>5</v>
      </c>
      <c r="C11" s="10"/>
      <c r="D11" s="320"/>
    </row>
    <row r="12" spans="1:4" ht="22.5" customHeight="1" x14ac:dyDescent="0.2">
      <c r="A12" s="176"/>
      <c r="B12" s="4" t="s">
        <v>6</v>
      </c>
      <c r="C12" s="12"/>
      <c r="D12" s="320"/>
    </row>
    <row r="13" spans="1:4" ht="33.75" customHeight="1" x14ac:dyDescent="0.2">
      <c r="A13" s="176"/>
      <c r="B13" s="6" t="s">
        <v>7</v>
      </c>
      <c r="C13" s="10"/>
      <c r="D13" s="320"/>
    </row>
    <row r="14" spans="1:4" ht="22.5" customHeight="1" x14ac:dyDescent="0.2">
      <c r="A14" s="176"/>
      <c r="B14" s="4" t="s">
        <v>8</v>
      </c>
      <c r="C14" s="12"/>
      <c r="D14" s="320"/>
    </row>
    <row r="15" spans="1:4" ht="22.5" customHeight="1" x14ac:dyDescent="0.2">
      <c r="A15" s="176"/>
      <c r="B15" s="6" t="s">
        <v>9</v>
      </c>
      <c r="C15" s="384"/>
      <c r="D15" s="320"/>
    </row>
    <row r="16" spans="1:4" ht="33.75" customHeight="1" x14ac:dyDescent="0.2">
      <c r="A16" s="176"/>
      <c r="B16" s="4" t="s">
        <v>10</v>
      </c>
      <c r="C16" s="395"/>
      <c r="D16" s="320"/>
    </row>
    <row r="17" spans="1:4" ht="22.5" customHeight="1" x14ac:dyDescent="0.2">
      <c r="A17" s="176"/>
      <c r="B17" s="6" t="s">
        <v>11</v>
      </c>
      <c r="C17" s="10"/>
      <c r="D17" s="320"/>
    </row>
    <row r="18" spans="1:4" ht="22.5" customHeight="1" x14ac:dyDescent="0.2">
      <c r="A18" s="176"/>
      <c r="B18" s="4" t="s">
        <v>12</v>
      </c>
      <c r="C18" s="395"/>
      <c r="D18" s="320"/>
    </row>
    <row r="19" spans="1:4" ht="33.75" customHeight="1" x14ac:dyDescent="0.2">
      <c r="A19" s="176"/>
      <c r="B19" s="6" t="s">
        <v>13</v>
      </c>
      <c r="C19" s="10"/>
      <c r="D19" s="320"/>
    </row>
    <row r="20" spans="1:4" ht="33.75" customHeight="1" x14ac:dyDescent="0.2">
      <c r="A20" s="176"/>
      <c r="B20" s="4" t="s">
        <v>216</v>
      </c>
      <c r="C20" s="395"/>
      <c r="D20" s="320"/>
    </row>
    <row r="21" spans="1:4" ht="33.75" customHeight="1" x14ac:dyDescent="0.2">
      <c r="A21" s="176"/>
      <c r="B21" s="6" t="s">
        <v>14</v>
      </c>
      <c r="C21" s="10"/>
      <c r="D21" s="320"/>
    </row>
    <row r="22" spans="1:4" ht="22.5" customHeight="1" x14ac:dyDescent="0.2">
      <c r="A22" s="176"/>
      <c r="B22" s="4" t="s">
        <v>15</v>
      </c>
      <c r="C22" s="395"/>
      <c r="D22" s="320"/>
    </row>
    <row r="23" spans="1:4" ht="22.5" customHeight="1" x14ac:dyDescent="0.2">
      <c r="A23" s="176"/>
      <c r="B23" s="6" t="s">
        <v>16</v>
      </c>
      <c r="C23" s="10"/>
      <c r="D23" s="320"/>
    </row>
    <row r="24" spans="1:4" ht="22.5" customHeight="1" x14ac:dyDescent="0.2">
      <c r="A24" s="176"/>
      <c r="B24" s="4" t="s">
        <v>17</v>
      </c>
      <c r="C24" s="395"/>
      <c r="D24" s="176"/>
    </row>
    <row r="25" spans="1:4" ht="22.5" customHeight="1" x14ac:dyDescent="0.2">
      <c r="A25" s="176"/>
      <c r="B25" s="3" t="s">
        <v>18</v>
      </c>
      <c r="C25" s="408"/>
      <c r="D25" s="176"/>
    </row>
    <row r="26" spans="1:4" x14ac:dyDescent="0.2">
      <c r="A26" s="176"/>
      <c r="B26" s="176"/>
      <c r="C26" s="176"/>
      <c r="D26" s="176"/>
    </row>
  </sheetData>
  <sheetProtection algorithmName="SHA-512" hashValue="JlADXJT/uD5JELOi3SBGub4jwEpNgHbZl60ejs4SCzA4AL7jMruka4AVYm8OnyB3Y6XJQFBCLZ+ylVfdbzM2cw==" saltValue="/3IrArADgH/d/t+99S2GDg==" spinCount="100000" sheet="1" objects="1" scenarios="1"/>
  <mergeCells count="1">
    <mergeCell ref="B5:C5"/>
  </mergeCells>
  <conditionalFormatting sqref="C7">
    <cfRule type="expression" dxfId="208" priority="5" stopIfTrue="1">
      <formula>C7=""</formula>
    </cfRule>
  </conditionalFormatting>
  <conditionalFormatting sqref="C8">
    <cfRule type="expression" dxfId="207" priority="6" stopIfTrue="1">
      <formula>C8=""</formula>
    </cfRule>
  </conditionalFormatting>
  <conditionalFormatting sqref="C9">
    <cfRule type="expression" dxfId="206" priority="18" stopIfTrue="1">
      <formula>C9=""</formula>
    </cfRule>
  </conditionalFormatting>
  <conditionalFormatting sqref="C10">
    <cfRule type="expression" dxfId="205" priority="19" stopIfTrue="1">
      <formula>C10=""</formula>
    </cfRule>
  </conditionalFormatting>
  <conditionalFormatting sqref="C11">
    <cfRule type="expression" dxfId="204" priority="17" stopIfTrue="1">
      <formula>C11=""</formula>
    </cfRule>
  </conditionalFormatting>
  <conditionalFormatting sqref="C12">
    <cfRule type="expression" dxfId="203" priority="21" stopIfTrue="1">
      <formula>C12=""</formula>
    </cfRule>
  </conditionalFormatting>
  <conditionalFormatting sqref="C13 C15 C17 C19 C21 C23 C25">
    <cfRule type="expression" dxfId="202" priority="1" stopIfTrue="1">
      <formula>C13=""</formula>
    </cfRule>
  </conditionalFormatting>
  <conditionalFormatting sqref="C14 C16 C18 C20 C22 C24">
    <cfRule type="expression" dxfId="201" priority="2" stopIfTrue="1">
      <formula>C14=""</formula>
    </cfRule>
  </conditionalFormatting>
  <dataValidations count="3">
    <dataValidation type="list" allowBlank="1" showInputMessage="1" showErrorMessage="1" sqref="C19" xr:uid="{9FF61B53-8C96-4F4A-97C4-0D91D3206E1B}">
      <formula1>"Yes,No"</formula1>
    </dataValidation>
    <dataValidation operator="greaterThanOrEqual" allowBlank="1" showInputMessage="1" showErrorMessage="1" sqref="C9:C11" xr:uid="{66B0F8EC-4484-4841-A8F3-35E7FF74AF20}"/>
    <dataValidation allowBlank="1" showInputMessage="1" sqref="C21:C25 C12:C14 C15:C18" xr:uid="{2D4FF3BC-C66E-49D8-BB30-8CE21A2961A6}"/>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C77F-C33C-4EE7-B5D3-CA0303E75751}">
  <sheetPr codeName="Blad4">
    <pageSetUpPr fitToPage="1"/>
  </sheetPr>
  <dimension ref="A1:XFC56"/>
  <sheetViews>
    <sheetView zoomScaleNormal="100" workbookViewId="0"/>
  </sheetViews>
  <sheetFormatPr defaultColWidth="0" defaultRowHeight="0" customHeight="1" zeroHeight="1" x14ac:dyDescent="0.2"/>
  <cols>
    <col min="1" max="1" width="2.5" style="77" customWidth="1"/>
    <col min="2" max="2" width="61.875" style="77" customWidth="1"/>
    <col min="3" max="3" width="32.375" style="77" customWidth="1"/>
    <col min="4" max="4" width="5.75" style="1" customWidth="1"/>
    <col min="5" max="5" width="10.125" style="1" hidden="1"/>
    <col min="6" max="8" width="10.125" style="77" hidden="1"/>
    <col min="9" max="9" width="9.875" style="77" hidden="1"/>
    <col min="10" max="10" width="17.875" style="77" hidden="1"/>
    <col min="11" max="11" width="2.625" style="77" hidden="1"/>
    <col min="12" max="12" width="37.625" style="77" hidden="1"/>
    <col min="13" max="13" width="9.875" style="77" hidden="1"/>
    <col min="14" max="14" width="17.875" style="77" hidden="1"/>
    <col min="15" max="15" width="2.625" style="77" hidden="1"/>
    <col min="16" max="16" width="28.875" style="77" hidden="1"/>
    <col min="17" max="17" width="10.125" style="77" hidden="1"/>
    <col min="18" max="18" width="19.375" style="77" hidden="1"/>
    <col min="19" max="19" width="11.875" style="77" hidden="1"/>
    <col min="20" max="20" width="2.5" style="77" hidden="1"/>
    <col min="21" max="21" width="19.125" style="77" hidden="1"/>
    <col min="22" max="22" width="9.875" style="77" hidden="1"/>
    <col min="23" max="23" width="17.875" style="77" hidden="1"/>
    <col min="24" max="24" width="2.625" style="77" hidden="1"/>
    <col min="25" max="25" width="37.625" style="77" hidden="1"/>
    <col min="26" max="26" width="9.875" style="77" hidden="1"/>
    <col min="27" max="27" width="17.875" style="77" hidden="1"/>
    <col min="28" max="28" width="2.625" style="77" hidden="1"/>
    <col min="29" max="44" width="37.625" style="77" hidden="1"/>
    <col min="45" max="16381" width="10.125" style="77" hidden="1"/>
    <col min="16382" max="16382" width="8.5" style="77" hidden="1"/>
    <col min="16383" max="16383" width="10.125" style="77" hidden="1"/>
    <col min="16384" max="16384" width="8.5" style="77" hidden="1"/>
  </cols>
  <sheetData>
    <row r="1" spans="1:8" s="1" customFormat="1" ht="15.75" customHeight="1" x14ac:dyDescent="0.2">
      <c r="A1" s="335" t="str">
        <f>LUPKOD&amp;" "&amp;FONDNAMN</f>
        <v xml:space="preserve">LUP 2026-4 </v>
      </c>
    </row>
    <row r="2" spans="1:8" ht="7.5" customHeight="1" x14ac:dyDescent="0.2">
      <c r="A2" s="1"/>
      <c r="B2" s="1"/>
      <c r="C2" s="1"/>
      <c r="F2" s="1"/>
      <c r="G2" s="73"/>
      <c r="H2" s="49"/>
    </row>
    <row r="3" spans="1:8" ht="39" customHeight="1" x14ac:dyDescent="0.2">
      <c r="A3" s="1"/>
      <c r="B3" s="1"/>
      <c r="C3" s="1"/>
      <c r="F3" s="1"/>
      <c r="G3" s="73"/>
      <c r="H3" s="49"/>
    </row>
    <row r="4" spans="1:8" ht="30" customHeight="1" x14ac:dyDescent="0.2">
      <c r="A4" s="1"/>
      <c r="B4" s="294" t="s">
        <v>190</v>
      </c>
      <c r="C4" s="1"/>
      <c r="F4" s="1"/>
      <c r="G4" s="73"/>
      <c r="H4" s="49"/>
    </row>
    <row r="5" spans="1:8" ht="22.5" customHeight="1" x14ac:dyDescent="0.2">
      <c r="A5" s="1"/>
      <c r="B5" s="409" t="s">
        <v>180</v>
      </c>
      <c r="C5" s="409"/>
    </row>
    <row r="6" spans="1:8" ht="22.5" customHeight="1" x14ac:dyDescent="0.2">
      <c r="A6" s="1"/>
      <c r="B6" s="14"/>
      <c r="C6" s="15" t="s">
        <v>19</v>
      </c>
    </row>
    <row r="7" spans="1:8" s="217" customFormat="1" ht="22.5" customHeight="1" x14ac:dyDescent="0.2">
      <c r="A7" s="176"/>
      <c r="B7" s="16" t="s">
        <v>20</v>
      </c>
      <c r="C7" s="17"/>
      <c r="D7" s="176"/>
      <c r="E7" s="176"/>
    </row>
    <row r="8" spans="1:8" s="217" customFormat="1" ht="22.5" customHeight="1" x14ac:dyDescent="0.2">
      <c r="A8" s="176"/>
      <c r="B8" s="18" t="s">
        <v>21</v>
      </c>
      <c r="C8" s="19"/>
      <c r="D8" s="176"/>
      <c r="E8" s="176"/>
    </row>
    <row r="9" spans="1:8" s="217" customFormat="1" ht="33.75" customHeight="1" x14ac:dyDescent="0.2">
      <c r="A9" s="176"/>
      <c r="B9" s="16" t="str">
        <f>"Turnover rate in "&amp;OneYear&amp;" (calculated as the lower of the Fund's total purchases or total sales of securities divided by the average NAV)"</f>
        <v>Turnover rate in 2025 (calculated as the lower of the Fund's total purchases or total sales of securities divided by the average NAV)</v>
      </c>
      <c r="C9" s="20"/>
      <c r="D9" s="176"/>
      <c r="E9" s="176"/>
    </row>
    <row r="10" spans="1:8" s="217" customFormat="1" ht="22.5" customHeight="1" x14ac:dyDescent="0.2">
      <c r="A10" s="176"/>
      <c r="B10" s="18" t="str">
        <f>"Explicit transaction costs of the Fund in "&amp;OneYear&amp;" in relation to the average NAV (Bp)"</f>
        <v>Explicit transaction costs of the Fund in 2025 in relation to the average NAV (Bp)</v>
      </c>
      <c r="C10" s="21"/>
      <c r="D10" s="176"/>
      <c r="E10" s="176"/>
    </row>
    <row r="11" spans="1:8" s="217" customFormat="1" ht="33.75" customHeight="1" x14ac:dyDescent="0.2">
      <c r="A11" s="176"/>
      <c r="B11" s="16" t="str">
        <f>"Fund's average annual explicit transaction costs in relation to average NAV during "&amp;ThreeYear&amp;" (Bp)"</f>
        <v>Fund's average annual explicit transaction costs in relation to average NAV during 2023-2025 (Bp)</v>
      </c>
      <c r="C11" s="20"/>
      <c r="D11" s="176"/>
      <c r="E11" s="176"/>
    </row>
    <row r="12" spans="1:8" s="217" customFormat="1" ht="22.5" customHeight="1" x14ac:dyDescent="0.2">
      <c r="A12" s="176"/>
      <c r="B12" s="18" t="str">
        <f>"Share of NAV not included in the Fund's benchmark as of "&amp;DataDateStr&amp;" (%)"</f>
        <v>Share of NAV not included in the Fund's benchmark as of 30 September 2026 (%)</v>
      </c>
      <c r="C12" s="19"/>
      <c r="D12" s="176"/>
      <c r="E12" s="176"/>
    </row>
    <row r="13" spans="1:8" s="217" customFormat="1" ht="33.75" customHeight="1" x14ac:dyDescent="0.2">
      <c r="A13" s="176"/>
      <c r="B13" s="16" t="s">
        <v>22</v>
      </c>
      <c r="C13" s="22"/>
      <c r="D13" s="176"/>
      <c r="E13" s="176"/>
    </row>
    <row r="14" spans="1:8" s="217" customFormat="1" ht="33.75" customHeight="1" x14ac:dyDescent="0.2">
      <c r="A14" s="176"/>
      <c r="B14" s="18" t="str">
        <f>"Return during "&amp;OneYear&amp;" relative to the Fund's benchmark (before deduction of fees but after taxes) (%)"</f>
        <v>Return during 2025 relative to the Fund's benchmark (before deduction of fees but after taxes) (%)</v>
      </c>
      <c r="C14" s="19"/>
      <c r="D14" s="176"/>
      <c r="E14" s="176"/>
    </row>
    <row r="15" spans="1:8" s="217" customFormat="1" ht="33.75" customHeight="1" x14ac:dyDescent="0.2">
      <c r="A15" s="176"/>
      <c r="B15" s="16" t="str">
        <f>"Annualized return relative to the Fund's benchmark (before deduction of fees but after taxes) during "&amp;ThreeYear&amp;" (%)"</f>
        <v>Annualized return relative to the Fund's benchmark (before deduction of fees but after taxes) during 2023-2025 (%)</v>
      </c>
      <c r="C15" s="22"/>
      <c r="D15" s="176"/>
      <c r="E15" s="176"/>
    </row>
    <row r="16" spans="1:8" s="217" customFormat="1" ht="33.75" customHeight="1" x14ac:dyDescent="0.2">
      <c r="A16" s="176"/>
      <c r="B16" s="18" t="str">
        <f>"Annualized return relative to the Fund's benchmark (before deduction of fees but after taxes) during "&amp;FiveYear&amp;" (%)"</f>
        <v>Annualized return relative to the Fund's benchmark (before deduction of fees but after taxes) during 2021-2025 (%)</v>
      </c>
      <c r="C16" s="19"/>
      <c r="D16" s="176"/>
      <c r="E16" s="176"/>
    </row>
    <row r="17" spans="1:5" s="217" customFormat="1" ht="22.5" customHeight="1" x14ac:dyDescent="0.2">
      <c r="A17" s="176"/>
      <c r="B17" s="16" t="s">
        <v>23</v>
      </c>
      <c r="C17" s="22"/>
      <c r="D17" s="176"/>
      <c r="E17" s="176"/>
    </row>
    <row r="18" spans="1:5" s="217" customFormat="1" ht="33.75" customHeight="1" x14ac:dyDescent="0.2">
      <c r="A18" s="176"/>
      <c r="B18" s="18" t="s">
        <v>24</v>
      </c>
      <c r="C18" s="19"/>
      <c r="D18" s="176"/>
      <c r="E18" s="176"/>
    </row>
    <row r="19" spans="1:5" s="217" customFormat="1" ht="33.75" customHeight="1" x14ac:dyDescent="0.2">
      <c r="A19" s="176"/>
      <c r="B19" s="16" t="s">
        <v>25</v>
      </c>
      <c r="C19" s="13"/>
      <c r="D19" s="176"/>
      <c r="E19" s="176"/>
    </row>
    <row r="20" spans="1:5" s="217" customFormat="1" ht="48.75" customHeight="1" x14ac:dyDescent="0.2">
      <c r="A20" s="176"/>
      <c r="B20" s="5" t="s">
        <v>26</v>
      </c>
      <c r="C20" s="394"/>
      <c r="D20" s="176"/>
      <c r="E20" s="176"/>
    </row>
    <row r="21" spans="1:5" s="217" customFormat="1" ht="22.5" customHeight="1" x14ac:dyDescent="0.2">
      <c r="A21" s="176"/>
      <c r="B21" s="23" t="s">
        <v>27</v>
      </c>
      <c r="C21" s="24"/>
      <c r="D21" s="176"/>
      <c r="E21" s="176"/>
    </row>
    <row r="22" spans="1:5" s="217" customFormat="1" ht="22.5" customHeight="1" x14ac:dyDescent="0.2">
      <c r="A22" s="176"/>
      <c r="B22" s="25" t="s">
        <v>28</v>
      </c>
      <c r="C22" s="26"/>
      <c r="D22" s="176"/>
      <c r="E22" s="176"/>
    </row>
    <row r="23" spans="1:5" s="1" customFormat="1" ht="24" customHeight="1" x14ac:dyDescent="0.2">
      <c r="B23" s="282" t="s">
        <v>29</v>
      </c>
      <c r="C23" s="27"/>
    </row>
    <row r="24" spans="1:5" s="27" customFormat="1" ht="22.5" customHeight="1" x14ac:dyDescent="0.2"/>
    <row r="25" spans="1:5" ht="11.25" hidden="1" customHeight="1" x14ac:dyDescent="0.2"/>
    <row r="26" spans="1:5" ht="11.25" hidden="1" customHeight="1" x14ac:dyDescent="0.2"/>
    <row r="27" spans="1:5" ht="11.25" hidden="1" customHeight="1" x14ac:dyDescent="0.2"/>
    <row r="28" spans="1:5" ht="11.25" hidden="1" customHeight="1" x14ac:dyDescent="0.2"/>
    <row r="29" spans="1:5" ht="11.25" hidden="1" customHeight="1" x14ac:dyDescent="0.2"/>
    <row r="30" spans="1:5" ht="11.25" hidden="1" customHeight="1" x14ac:dyDescent="0.2"/>
    <row r="31" spans="1:5" ht="11.25" hidden="1" customHeight="1" x14ac:dyDescent="0.2"/>
    <row r="32" spans="1:5" ht="11.25" hidden="1" customHeight="1" x14ac:dyDescent="0.2"/>
    <row r="33" ht="11.25" hidden="1" customHeight="1" x14ac:dyDescent="0.2"/>
    <row r="34" ht="11.25" hidden="1" customHeight="1" x14ac:dyDescent="0.2"/>
    <row r="35" ht="11.25" hidden="1" customHeight="1" x14ac:dyDescent="0.2"/>
    <row r="36" ht="11.25" hidden="1" customHeight="1" x14ac:dyDescent="0.2"/>
    <row r="37" ht="11.25" hidden="1" customHeight="1" x14ac:dyDescent="0.2"/>
    <row r="38" ht="11.25" hidden="1" customHeight="1" x14ac:dyDescent="0.2"/>
    <row r="39" ht="11.25" hidden="1" customHeight="1" x14ac:dyDescent="0.2"/>
    <row r="40" ht="11.25" hidden="1" customHeight="1" x14ac:dyDescent="0.2"/>
    <row r="41" ht="11.25" hidden="1" customHeight="1" x14ac:dyDescent="0.2"/>
    <row r="42" ht="11.25" hidden="1" customHeight="1" x14ac:dyDescent="0.2"/>
    <row r="43" ht="11.25" hidden="1" customHeight="1" x14ac:dyDescent="0.2"/>
    <row r="44" ht="11.25" hidden="1" customHeight="1" x14ac:dyDescent="0.2"/>
    <row r="45" ht="11.25" hidden="1" customHeight="1" x14ac:dyDescent="0.2"/>
    <row r="46" ht="11.25" hidden="1" customHeight="1" x14ac:dyDescent="0.2"/>
    <row r="47" ht="11.25" hidden="1" customHeight="1" x14ac:dyDescent="0.2"/>
    <row r="48" ht="11.25" hidden="1" customHeight="1" x14ac:dyDescent="0.2"/>
    <row r="49" ht="11.25"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sheetData>
  <sheetProtection algorithmName="SHA-512" hashValue="J6jyQMP54onitKrRGE3UtiQvlo025hIqOjVdEDr4DHr8red20dQeHOfu22oPJ6OD43qS5b8OlQEL0Rw8t96mYg==" saltValue="8WJ2pRi4lwtnQoM7cQ9A2Q==" spinCount="100000" sheet="1" objects="1" scenarios="1"/>
  <mergeCells count="1">
    <mergeCell ref="B5:C5"/>
  </mergeCells>
  <conditionalFormatting sqref="C7">
    <cfRule type="expression" dxfId="200" priority="3" stopIfTrue="1">
      <formula>C7=""</formula>
    </cfRule>
  </conditionalFormatting>
  <conditionalFormatting sqref="C8">
    <cfRule type="expression" dxfId="199" priority="19" stopIfTrue="1">
      <formula>C8=""</formula>
    </cfRule>
  </conditionalFormatting>
  <conditionalFormatting sqref="C9">
    <cfRule type="expression" dxfId="198" priority="18" stopIfTrue="1">
      <formula>C9=""</formula>
    </cfRule>
  </conditionalFormatting>
  <conditionalFormatting sqref="C10">
    <cfRule type="expression" dxfId="197" priority="17" stopIfTrue="1">
      <formula>C10=""</formula>
    </cfRule>
  </conditionalFormatting>
  <conditionalFormatting sqref="C11">
    <cfRule type="expression" dxfId="196" priority="16" stopIfTrue="1">
      <formula>C11=""</formula>
    </cfRule>
  </conditionalFormatting>
  <conditionalFormatting sqref="C12">
    <cfRule type="expression" dxfId="195" priority="15" stopIfTrue="1">
      <formula>C12=""</formula>
    </cfRule>
  </conditionalFormatting>
  <conditionalFormatting sqref="C13">
    <cfRule type="expression" dxfId="194" priority="14" stopIfTrue="1">
      <formula>C13=""</formula>
    </cfRule>
  </conditionalFormatting>
  <conditionalFormatting sqref="C14">
    <cfRule type="expression" dxfId="193" priority="35" stopIfTrue="1">
      <formula>C14=""</formula>
    </cfRule>
  </conditionalFormatting>
  <conditionalFormatting sqref="C15">
    <cfRule type="expression" dxfId="192" priority="8" stopIfTrue="1">
      <formula>C15=""</formula>
    </cfRule>
  </conditionalFormatting>
  <conditionalFormatting sqref="C16 C18 C20">
    <cfRule type="expression" dxfId="191" priority="9" stopIfTrue="1">
      <formula>C16=""</formula>
    </cfRule>
  </conditionalFormatting>
  <conditionalFormatting sqref="C17">
    <cfRule type="expression" dxfId="190" priority="7" stopIfTrue="1">
      <formula>C17=""</formula>
    </cfRule>
  </conditionalFormatting>
  <conditionalFormatting sqref="C19">
    <cfRule type="expression" dxfId="189" priority="1" stopIfTrue="1">
      <formula>C19=""</formula>
    </cfRule>
  </conditionalFormatting>
  <conditionalFormatting sqref="C21">
    <cfRule type="expression" dxfId="188" priority="5" stopIfTrue="1">
      <formula>C21=""</formula>
    </cfRule>
  </conditionalFormatting>
  <conditionalFormatting sqref="C22">
    <cfRule type="expression" dxfId="187" priority="4" stopIfTrue="1">
      <formula>C22=""</formula>
    </cfRule>
  </conditionalFormatting>
  <dataValidations count="2">
    <dataValidation allowBlank="1" showInputMessage="1" sqref="C7:C18 C20:C22" xr:uid="{62838E19-B1AD-40B5-A2C6-408F28513EE5}"/>
    <dataValidation type="list" allowBlank="1" showInputMessage="1" showErrorMessage="1" sqref="C19" xr:uid="{7A6C8F16-53AA-4B3C-A481-26297612CCFC}">
      <formula1>"Yes,No"</formula1>
    </dataValidation>
  </dataValidations>
  <pageMargins left="0.7" right="0.7" top="0.78740157499999996" bottom="0.78740157499999996" header="0.3" footer="0.3"/>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13D27-5F55-40F6-9CF3-36C3B5C31D46}">
  <sheetPr codeName="Blad5">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8" customWidth="1"/>
    <col min="3" max="3" width="26.25" style="29" customWidth="1"/>
    <col min="4" max="4" width="26.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2026-4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294" t="s">
        <v>191</v>
      </c>
      <c r="C4" s="1"/>
      <c r="D4" s="1"/>
      <c r="E4" s="1"/>
      <c r="F4" s="1"/>
      <c r="G4" s="73"/>
      <c r="H4" s="49"/>
    </row>
    <row r="5" spans="1:8" s="321" customFormat="1" ht="22.5" customHeight="1" x14ac:dyDescent="0.2">
      <c r="A5" s="1"/>
      <c r="B5" s="409" t="s">
        <v>30</v>
      </c>
      <c r="C5" s="410"/>
      <c r="D5" s="410"/>
      <c r="E5" s="49"/>
    </row>
    <row r="6" spans="1:8" s="321" customFormat="1" ht="45" customHeight="1" x14ac:dyDescent="0.2">
      <c r="A6" s="1"/>
      <c r="B6" s="203" t="s">
        <v>210</v>
      </c>
      <c r="C6" s="203" t="s">
        <v>211</v>
      </c>
      <c r="D6" s="203" t="s">
        <v>212</v>
      </c>
      <c r="E6" s="59" t="str">
        <f>IF(D7="",("Information is missing"), (""))</f>
        <v>Information is missing</v>
      </c>
      <c r="F6" s="324" t="s">
        <v>31</v>
      </c>
      <c r="G6" s="324"/>
      <c r="H6" s="324" t="s">
        <v>32</v>
      </c>
    </row>
    <row r="7" spans="1:8" s="321" customFormat="1" ht="15" customHeight="1" x14ac:dyDescent="0.2">
      <c r="A7" s="1"/>
      <c r="B7" s="33"/>
      <c r="C7" s="34"/>
      <c r="D7" s="35"/>
      <c r="E7" s="320"/>
    </row>
    <row r="8" spans="1:8" s="321" customFormat="1" ht="15" customHeight="1" x14ac:dyDescent="0.2">
      <c r="A8" s="1"/>
      <c r="B8" s="36"/>
      <c r="C8" s="37"/>
      <c r="D8" s="38"/>
      <c r="E8" s="49"/>
    </row>
    <row r="9" spans="1:8" s="321" customFormat="1" ht="15" customHeight="1" x14ac:dyDescent="0.2">
      <c r="A9" s="1"/>
      <c r="B9" s="33"/>
      <c r="C9" s="34"/>
      <c r="D9" s="35"/>
      <c r="E9" s="49"/>
    </row>
    <row r="10" spans="1:8" s="321" customFormat="1" ht="15" customHeight="1" x14ac:dyDescent="0.2">
      <c r="A10" s="1"/>
      <c r="B10" s="36"/>
      <c r="C10" s="37"/>
      <c r="D10" s="38"/>
      <c r="E10" s="49"/>
    </row>
    <row r="11" spans="1:8" s="321" customFormat="1" ht="15" customHeight="1" x14ac:dyDescent="0.2">
      <c r="A11" s="1"/>
      <c r="B11" s="33"/>
      <c r="C11" s="34"/>
      <c r="D11" s="35"/>
      <c r="E11" s="49"/>
    </row>
    <row r="12" spans="1:8" s="321" customFormat="1" ht="15" customHeight="1" x14ac:dyDescent="0.2">
      <c r="A12" s="1"/>
      <c r="B12" s="36"/>
      <c r="C12" s="37"/>
      <c r="D12" s="38"/>
      <c r="E12" s="49"/>
    </row>
    <row r="13" spans="1:8" s="321" customFormat="1" ht="15" customHeight="1" x14ac:dyDescent="0.2">
      <c r="A13" s="1"/>
      <c r="B13" s="33"/>
      <c r="C13" s="34"/>
      <c r="D13" s="35"/>
      <c r="E13" s="49"/>
    </row>
    <row r="14" spans="1:8" s="321" customFormat="1" ht="15" customHeight="1" x14ac:dyDescent="0.2">
      <c r="A14" s="1"/>
      <c r="B14" s="36"/>
      <c r="C14" s="37"/>
      <c r="D14" s="38"/>
      <c r="E14" s="49"/>
    </row>
    <row r="15" spans="1:8" s="321" customFormat="1" ht="15" customHeight="1" x14ac:dyDescent="0.2">
      <c r="A15" s="1"/>
      <c r="B15" s="33"/>
      <c r="C15" s="34"/>
      <c r="D15" s="35"/>
      <c r="E15" s="49"/>
    </row>
    <row r="16" spans="1:8" s="321" customFormat="1" ht="15" customHeight="1" x14ac:dyDescent="0.2">
      <c r="A16" s="1"/>
      <c r="B16" s="36"/>
      <c r="C16" s="37"/>
      <c r="D16" s="38"/>
      <c r="E16" s="49"/>
    </row>
    <row r="17" spans="1:5" s="321" customFormat="1" ht="15" customHeight="1" x14ac:dyDescent="0.2">
      <c r="A17" s="1"/>
      <c r="B17" s="33"/>
      <c r="C17" s="34"/>
      <c r="D17" s="35"/>
      <c r="E17" s="49"/>
    </row>
    <row r="18" spans="1:5" s="321" customFormat="1" ht="15" customHeight="1" x14ac:dyDescent="0.2">
      <c r="A18" s="1"/>
      <c r="B18" s="36"/>
      <c r="C18" s="37"/>
      <c r="D18" s="38"/>
      <c r="E18" s="49"/>
    </row>
    <row r="19" spans="1:5" s="321" customFormat="1" ht="15" customHeight="1" x14ac:dyDescent="0.2">
      <c r="A19" s="1"/>
      <c r="B19" s="33"/>
      <c r="C19" s="34"/>
      <c r="D19" s="35"/>
      <c r="E19" s="49"/>
    </row>
    <row r="20" spans="1:5" s="321" customFormat="1" ht="15" customHeight="1" x14ac:dyDescent="0.2">
      <c r="A20" s="1"/>
      <c r="B20" s="36"/>
      <c r="C20" s="37"/>
      <c r="D20" s="38"/>
      <c r="E20" s="49"/>
    </row>
    <row r="21" spans="1:5" s="321" customFormat="1" ht="15" customHeight="1" x14ac:dyDescent="0.2">
      <c r="A21" s="1"/>
      <c r="B21" s="33"/>
      <c r="C21" s="34"/>
      <c r="D21" s="35"/>
      <c r="E21" s="49"/>
    </row>
    <row r="22" spans="1:5" s="321" customFormat="1" ht="15" customHeight="1" x14ac:dyDescent="0.2">
      <c r="A22" s="1"/>
      <c r="B22" s="36"/>
      <c r="C22" s="37"/>
      <c r="D22" s="38"/>
      <c r="E22" s="49"/>
    </row>
    <row r="23" spans="1:5" s="321" customFormat="1" ht="15" customHeight="1" x14ac:dyDescent="0.2">
      <c r="A23" s="1"/>
      <c r="B23" s="33"/>
      <c r="C23" s="34"/>
      <c r="D23" s="35"/>
      <c r="E23" s="49"/>
    </row>
    <row r="24" spans="1:5" s="321" customFormat="1" ht="15" customHeight="1" x14ac:dyDescent="0.2">
      <c r="A24" s="1"/>
      <c r="B24" s="36"/>
      <c r="C24" s="37"/>
      <c r="D24" s="38"/>
      <c r="E24" s="49"/>
    </row>
    <row r="25" spans="1:5" s="321" customFormat="1" ht="15" customHeight="1" x14ac:dyDescent="0.2">
      <c r="A25" s="1"/>
      <c r="B25" s="33"/>
      <c r="C25" s="34"/>
      <c r="D25" s="35"/>
      <c r="E25" s="49"/>
    </row>
    <row r="26" spans="1:5" s="321" customFormat="1" ht="15" customHeight="1" x14ac:dyDescent="0.2">
      <c r="A26" s="1"/>
      <c r="B26" s="36"/>
      <c r="C26" s="37"/>
      <c r="D26" s="38"/>
      <c r="E26" s="49"/>
    </row>
    <row r="27" spans="1:5" s="321" customFormat="1" ht="15" customHeight="1" x14ac:dyDescent="0.2">
      <c r="A27" s="1"/>
      <c r="B27" s="33"/>
      <c r="C27" s="34"/>
      <c r="D27" s="35"/>
      <c r="E27" s="49"/>
    </row>
    <row r="28" spans="1:5" s="321" customFormat="1" ht="15" customHeight="1" x14ac:dyDescent="0.2">
      <c r="A28" s="1"/>
      <c r="B28" s="36"/>
      <c r="C28" s="37"/>
      <c r="D28" s="38"/>
      <c r="E28" s="49"/>
    </row>
    <row r="29" spans="1:5" s="321" customFormat="1" ht="15" customHeight="1" x14ac:dyDescent="0.2">
      <c r="A29" s="1"/>
      <c r="B29" s="33"/>
      <c r="C29" s="34"/>
      <c r="D29" s="35"/>
      <c r="E29" s="49"/>
    </row>
    <row r="30" spans="1:5" s="321" customFormat="1" ht="15" customHeight="1" x14ac:dyDescent="0.2">
      <c r="A30" s="1"/>
      <c r="B30" s="36"/>
      <c r="C30" s="37"/>
      <c r="D30" s="38"/>
      <c r="E30" s="49"/>
    </row>
    <row r="31" spans="1:5" s="321" customFormat="1" ht="15" customHeight="1" x14ac:dyDescent="0.2">
      <c r="A31" s="1"/>
      <c r="B31" s="33"/>
      <c r="C31" s="34"/>
      <c r="D31" s="35"/>
      <c r="E31" s="49"/>
    </row>
    <row r="32" spans="1:5" s="321" customFormat="1" ht="15" customHeight="1" x14ac:dyDescent="0.2">
      <c r="A32" s="1"/>
      <c r="B32" s="36"/>
      <c r="C32" s="37"/>
      <c r="D32" s="38"/>
      <c r="E32" s="49"/>
    </row>
    <row r="33" spans="1:5" s="321" customFormat="1" ht="15" customHeight="1" x14ac:dyDescent="0.2">
      <c r="A33" s="1"/>
      <c r="B33" s="33"/>
      <c r="C33" s="34"/>
      <c r="D33" s="35"/>
      <c r="E33" s="49"/>
    </row>
    <row r="34" spans="1:5" s="321" customFormat="1" ht="15" customHeight="1" x14ac:dyDescent="0.2">
      <c r="A34" s="1"/>
      <c r="B34" s="36"/>
      <c r="C34" s="37"/>
      <c r="D34" s="38"/>
      <c r="E34" s="49"/>
    </row>
    <row r="35" spans="1:5" s="321" customFormat="1" ht="15" customHeight="1" x14ac:dyDescent="0.2">
      <c r="A35" s="1"/>
      <c r="B35" s="33"/>
      <c r="C35" s="34"/>
      <c r="D35" s="35"/>
      <c r="E35" s="49"/>
    </row>
    <row r="36" spans="1:5" s="321" customFormat="1" ht="15" customHeight="1" x14ac:dyDescent="0.2">
      <c r="A36" s="1"/>
      <c r="B36" s="36"/>
      <c r="C36" s="37"/>
      <c r="D36" s="38"/>
      <c r="E36" s="49"/>
    </row>
    <row r="37" spans="1:5" s="321" customFormat="1" ht="15" customHeight="1" x14ac:dyDescent="0.2">
      <c r="A37" s="1"/>
      <c r="B37" s="33"/>
      <c r="C37" s="34"/>
      <c r="D37" s="35"/>
      <c r="E37" s="49"/>
    </row>
    <row r="38" spans="1:5" s="321" customFormat="1" ht="15" customHeight="1" x14ac:dyDescent="0.2">
      <c r="A38" s="1"/>
      <c r="B38" s="36"/>
      <c r="C38" s="37"/>
      <c r="D38" s="38"/>
      <c r="E38" s="49"/>
    </row>
    <row r="39" spans="1:5" s="321" customFormat="1" ht="15" customHeight="1" x14ac:dyDescent="0.2">
      <c r="A39" s="1"/>
      <c r="B39" s="33"/>
      <c r="C39" s="34"/>
      <c r="D39" s="35"/>
      <c r="E39" s="49"/>
    </row>
    <row r="40" spans="1:5" s="321" customFormat="1" ht="15" customHeight="1" x14ac:dyDescent="0.2">
      <c r="A40" s="1"/>
      <c r="B40" s="36"/>
      <c r="C40" s="37"/>
      <c r="D40" s="38"/>
      <c r="E40" s="49"/>
    </row>
    <row r="41" spans="1:5" s="321" customFormat="1" ht="15" customHeight="1" x14ac:dyDescent="0.2">
      <c r="A41" s="1"/>
      <c r="B41" s="33"/>
      <c r="C41" s="34"/>
      <c r="D41" s="35"/>
      <c r="E41" s="49"/>
    </row>
    <row r="42" spans="1:5" s="321" customFormat="1" ht="15" customHeight="1" x14ac:dyDescent="0.2">
      <c r="A42" s="1"/>
      <c r="B42" s="36"/>
      <c r="C42" s="37"/>
      <c r="D42" s="38"/>
      <c r="E42" s="49"/>
    </row>
    <row r="43" spans="1:5" s="321" customFormat="1" ht="15" customHeight="1" x14ac:dyDescent="0.2">
      <c r="A43" s="1"/>
      <c r="B43" s="33"/>
      <c r="C43" s="34"/>
      <c r="D43" s="35"/>
      <c r="E43" s="49"/>
    </row>
    <row r="44" spans="1:5" s="321" customFormat="1" ht="15" customHeight="1" x14ac:dyDescent="0.2">
      <c r="A44" s="1"/>
      <c r="B44" s="36"/>
      <c r="C44" s="37"/>
      <c r="D44" s="38"/>
      <c r="E44" s="49"/>
    </row>
    <row r="45" spans="1:5" s="321" customFormat="1" ht="15" customHeight="1" x14ac:dyDescent="0.2">
      <c r="A45" s="1"/>
      <c r="B45" s="33"/>
      <c r="C45" s="34"/>
      <c r="D45" s="35"/>
      <c r="E45" s="49"/>
    </row>
    <row r="46" spans="1:5" s="321" customFormat="1" ht="15" customHeight="1" x14ac:dyDescent="0.2">
      <c r="A46" s="1"/>
      <c r="B46" s="36"/>
      <c r="C46" s="37"/>
      <c r="D46" s="38"/>
      <c r="E46" s="49"/>
    </row>
    <row r="47" spans="1:5" s="321" customFormat="1" ht="15" customHeight="1" x14ac:dyDescent="0.2">
      <c r="A47" s="1"/>
      <c r="B47" s="33"/>
      <c r="C47" s="34"/>
      <c r="D47" s="35"/>
      <c r="E47" s="49"/>
    </row>
    <row r="48" spans="1:5" s="321" customFormat="1" ht="15" customHeight="1" x14ac:dyDescent="0.2">
      <c r="A48" s="1"/>
      <c r="B48" s="36"/>
      <c r="C48" s="37"/>
      <c r="D48" s="38"/>
      <c r="E48" s="49"/>
    </row>
    <row r="49" spans="1:5" s="321" customFormat="1" ht="15" customHeight="1" x14ac:dyDescent="0.2">
      <c r="A49" s="1"/>
      <c r="B49" s="33"/>
      <c r="C49" s="34"/>
      <c r="D49" s="35"/>
      <c r="E49" s="49"/>
    </row>
    <row r="50" spans="1:5" s="321" customFormat="1" ht="15" customHeight="1" x14ac:dyDescent="0.2">
      <c r="A50" s="1"/>
      <c r="B50" s="36"/>
      <c r="C50" s="37"/>
      <c r="D50" s="38"/>
      <c r="E50" s="49"/>
    </row>
    <row r="51" spans="1:5" s="321" customFormat="1" ht="15" customHeight="1" x14ac:dyDescent="0.2">
      <c r="A51" s="1"/>
      <c r="B51" s="33"/>
      <c r="C51" s="34"/>
      <c r="D51" s="35"/>
      <c r="E51" s="49"/>
    </row>
    <row r="52" spans="1:5" s="321" customFormat="1" ht="15" customHeight="1" x14ac:dyDescent="0.2">
      <c r="A52" s="1"/>
      <c r="B52" s="36"/>
      <c r="C52" s="37"/>
      <c r="D52" s="38"/>
      <c r="E52" s="49"/>
    </row>
    <row r="53" spans="1:5" s="321" customFormat="1" ht="15" customHeight="1" x14ac:dyDescent="0.2">
      <c r="A53" s="1"/>
      <c r="B53" s="33"/>
      <c r="C53" s="34"/>
      <c r="D53" s="35"/>
      <c r="E53" s="49"/>
    </row>
    <row r="54" spans="1:5" s="321" customFormat="1" ht="15" customHeight="1" x14ac:dyDescent="0.2">
      <c r="A54" s="1"/>
      <c r="B54" s="36"/>
      <c r="C54" s="37"/>
      <c r="D54" s="38"/>
      <c r="E54" s="49"/>
    </row>
    <row r="55" spans="1:5" s="321" customFormat="1" ht="15" customHeight="1" x14ac:dyDescent="0.2">
      <c r="A55" s="1"/>
      <c r="B55" s="33"/>
      <c r="C55" s="34"/>
      <c r="D55" s="35"/>
      <c r="E55" s="49"/>
    </row>
    <row r="56" spans="1:5" s="321" customFormat="1" ht="15" customHeight="1" x14ac:dyDescent="0.2">
      <c r="A56" s="1"/>
      <c r="B56" s="36"/>
      <c r="C56" s="37"/>
      <c r="D56" s="38"/>
      <c r="E56" s="49"/>
    </row>
    <row r="57" spans="1:5" s="321" customFormat="1" ht="15" customHeight="1" x14ac:dyDescent="0.2">
      <c r="A57" s="1"/>
      <c r="B57" s="33"/>
      <c r="C57" s="34"/>
      <c r="D57" s="35"/>
      <c r="E57" s="49"/>
    </row>
    <row r="58" spans="1:5" s="321" customFormat="1" ht="15" customHeight="1" x14ac:dyDescent="0.2">
      <c r="A58" s="1"/>
      <c r="B58" s="36"/>
      <c r="C58" s="37"/>
      <c r="D58" s="38"/>
      <c r="E58" s="49"/>
    </row>
    <row r="59" spans="1:5" s="321" customFormat="1" ht="15" customHeight="1" x14ac:dyDescent="0.2">
      <c r="A59" s="1"/>
      <c r="B59" s="33"/>
      <c r="C59" s="34"/>
      <c r="D59" s="35"/>
      <c r="E59" s="49"/>
    </row>
    <row r="60" spans="1:5" s="321" customFormat="1" ht="15" customHeight="1" x14ac:dyDescent="0.2">
      <c r="A60" s="1"/>
      <c r="B60" s="36"/>
      <c r="C60" s="37"/>
      <c r="D60" s="38"/>
      <c r="E60" s="49"/>
    </row>
    <row r="61" spans="1:5" s="321" customFormat="1" ht="15" customHeight="1" x14ac:dyDescent="0.2">
      <c r="A61" s="1"/>
      <c r="B61" s="33"/>
      <c r="C61" s="34"/>
      <c r="D61" s="35"/>
      <c r="E61" s="49"/>
    </row>
    <row r="62" spans="1:5" s="321" customFormat="1" ht="15" customHeight="1" x14ac:dyDescent="0.2">
      <c r="A62" s="1"/>
      <c r="B62" s="36"/>
      <c r="C62" s="37"/>
      <c r="D62" s="38"/>
      <c r="E62" s="49"/>
    </row>
    <row r="63" spans="1:5" s="321" customFormat="1" ht="15" customHeight="1" x14ac:dyDescent="0.2">
      <c r="A63" s="1"/>
      <c r="B63" s="33"/>
      <c r="C63" s="34"/>
      <c r="D63" s="35"/>
      <c r="E63" s="49"/>
    </row>
    <row r="64" spans="1:5" s="321" customFormat="1" ht="15" customHeight="1" x14ac:dyDescent="0.2">
      <c r="A64" s="1"/>
      <c r="B64" s="36"/>
      <c r="C64" s="37"/>
      <c r="D64" s="38"/>
      <c r="E64" s="49"/>
    </row>
    <row r="65" spans="1:5" s="321" customFormat="1" ht="15" customHeight="1" x14ac:dyDescent="0.2">
      <c r="A65" s="1"/>
      <c r="B65" s="33"/>
      <c r="C65" s="34"/>
      <c r="D65" s="35"/>
      <c r="E65" s="49"/>
    </row>
    <row r="66" spans="1:5" s="321" customFormat="1" ht="15" customHeight="1" x14ac:dyDescent="0.2">
      <c r="A66" s="1"/>
      <c r="B66" s="36"/>
      <c r="C66" s="37"/>
      <c r="D66" s="38"/>
      <c r="E66" s="49"/>
    </row>
    <row r="67" spans="1:5" s="321" customFormat="1" ht="15" customHeight="1" x14ac:dyDescent="0.2">
      <c r="A67" s="1"/>
      <c r="B67" s="33"/>
      <c r="C67" s="34"/>
      <c r="D67" s="35"/>
      <c r="E67" s="49"/>
    </row>
    <row r="68" spans="1:5" s="321" customFormat="1" ht="15" customHeight="1" x14ac:dyDescent="0.2">
      <c r="A68" s="1"/>
      <c r="B68" s="36"/>
      <c r="C68" s="37"/>
      <c r="D68" s="38"/>
      <c r="E68" s="49"/>
    </row>
    <row r="69" spans="1:5" s="321" customFormat="1" ht="15" customHeight="1" x14ac:dyDescent="0.2">
      <c r="A69" s="1"/>
      <c r="B69" s="33"/>
      <c r="C69" s="34"/>
      <c r="D69" s="35"/>
      <c r="E69" s="49"/>
    </row>
    <row r="70" spans="1:5" s="321" customFormat="1" ht="15" customHeight="1" x14ac:dyDescent="0.2">
      <c r="A70" s="1"/>
      <c r="B70" s="36"/>
      <c r="C70" s="37"/>
      <c r="D70" s="38"/>
      <c r="E70" s="49"/>
    </row>
    <row r="71" spans="1:5" s="321" customFormat="1" ht="15" customHeight="1" x14ac:dyDescent="0.2">
      <c r="A71" s="1"/>
      <c r="B71" s="33"/>
      <c r="C71" s="34"/>
      <c r="D71" s="35"/>
      <c r="E71" s="49"/>
    </row>
    <row r="72" spans="1:5" s="321" customFormat="1" ht="15" customHeight="1" x14ac:dyDescent="0.2">
      <c r="A72" s="1"/>
      <c r="B72" s="36"/>
      <c r="C72" s="37"/>
      <c r="D72" s="38"/>
      <c r="E72" s="49"/>
    </row>
    <row r="73" spans="1:5" s="321" customFormat="1" ht="15" customHeight="1" x14ac:dyDescent="0.2">
      <c r="A73" s="1"/>
      <c r="B73" s="33"/>
      <c r="C73" s="34"/>
      <c r="D73" s="35"/>
      <c r="E73" s="49"/>
    </row>
    <row r="74" spans="1:5" s="321" customFormat="1" ht="15" customHeight="1" x14ac:dyDescent="0.2">
      <c r="A74" s="1"/>
      <c r="B74" s="36"/>
      <c r="C74" s="37"/>
      <c r="D74" s="38"/>
      <c r="E74" s="49"/>
    </row>
    <row r="75" spans="1:5" s="321" customFormat="1" ht="15" customHeight="1" x14ac:dyDescent="0.2">
      <c r="A75" s="1"/>
      <c r="B75" s="33"/>
      <c r="C75" s="34"/>
      <c r="D75" s="35"/>
      <c r="E75" s="49"/>
    </row>
    <row r="76" spans="1:5" s="321" customFormat="1" ht="15" customHeight="1" x14ac:dyDescent="0.2">
      <c r="A76" s="1"/>
      <c r="B76" s="36"/>
      <c r="C76" s="37"/>
      <c r="D76" s="38"/>
      <c r="E76" s="49"/>
    </row>
    <row r="77" spans="1:5" s="321" customFormat="1" ht="15" customHeight="1" x14ac:dyDescent="0.2">
      <c r="A77" s="1"/>
      <c r="B77" s="33"/>
      <c r="C77" s="34"/>
      <c r="D77" s="35"/>
      <c r="E77" s="49"/>
    </row>
    <row r="78" spans="1:5" s="321" customFormat="1" ht="15" customHeight="1" x14ac:dyDescent="0.2">
      <c r="A78" s="1"/>
      <c r="B78" s="36"/>
      <c r="C78" s="37"/>
      <c r="D78" s="38"/>
      <c r="E78" s="49"/>
    </row>
    <row r="79" spans="1:5" s="321" customFormat="1" ht="15" customHeight="1" x14ac:dyDescent="0.2">
      <c r="A79" s="1"/>
      <c r="B79" s="33"/>
      <c r="C79" s="34"/>
      <c r="D79" s="35"/>
      <c r="E79" s="49"/>
    </row>
    <row r="80" spans="1:5" s="321" customFormat="1" ht="15" customHeight="1" x14ac:dyDescent="0.2">
      <c r="A80" s="1"/>
      <c r="B80" s="36"/>
      <c r="C80" s="37"/>
      <c r="D80" s="38"/>
      <c r="E80" s="49"/>
    </row>
    <row r="81" spans="1:5" s="321" customFormat="1" ht="15" customHeight="1" x14ac:dyDescent="0.2">
      <c r="A81" s="1"/>
      <c r="B81" s="33"/>
      <c r="C81" s="34"/>
      <c r="D81" s="35"/>
      <c r="E81" s="49"/>
    </row>
    <row r="82" spans="1:5" s="321" customFormat="1" ht="15" customHeight="1" x14ac:dyDescent="0.2">
      <c r="A82" s="1"/>
      <c r="B82" s="36"/>
      <c r="C82" s="37"/>
      <c r="D82" s="38"/>
      <c r="E82" s="49"/>
    </row>
    <row r="83" spans="1:5" s="321" customFormat="1" ht="15" customHeight="1" x14ac:dyDescent="0.2">
      <c r="A83" s="1"/>
      <c r="B83" s="33"/>
      <c r="C83" s="34"/>
      <c r="D83" s="35"/>
      <c r="E83" s="49"/>
    </row>
    <row r="84" spans="1:5" s="321" customFormat="1" ht="15" customHeight="1" x14ac:dyDescent="0.2">
      <c r="A84" s="1"/>
      <c r="B84" s="36"/>
      <c r="C84" s="37"/>
      <c r="D84" s="38"/>
      <c r="E84" s="49"/>
    </row>
    <row r="85" spans="1:5" s="321" customFormat="1" ht="15" customHeight="1" x14ac:dyDescent="0.2">
      <c r="A85" s="1"/>
      <c r="B85" s="33"/>
      <c r="C85" s="34"/>
      <c r="D85" s="35"/>
      <c r="E85" s="49"/>
    </row>
    <row r="86" spans="1:5" s="321" customFormat="1" ht="15" customHeight="1" x14ac:dyDescent="0.2">
      <c r="A86" s="1"/>
      <c r="B86" s="36"/>
      <c r="C86" s="37"/>
      <c r="D86" s="38"/>
      <c r="E86" s="49"/>
    </row>
    <row r="87" spans="1:5" s="321" customFormat="1" ht="15" customHeight="1" x14ac:dyDescent="0.2">
      <c r="A87" s="1"/>
      <c r="B87" s="33"/>
      <c r="C87" s="34"/>
      <c r="D87" s="35"/>
      <c r="E87" s="49"/>
    </row>
    <row r="88" spans="1:5" s="321" customFormat="1" ht="15" customHeight="1" x14ac:dyDescent="0.2">
      <c r="A88" s="1"/>
      <c r="B88" s="36"/>
      <c r="C88" s="37"/>
      <c r="D88" s="38"/>
      <c r="E88" s="49"/>
    </row>
    <row r="89" spans="1:5" s="321" customFormat="1" ht="15" customHeight="1" x14ac:dyDescent="0.2">
      <c r="A89" s="1"/>
      <c r="B89" s="33"/>
      <c r="C89" s="34"/>
      <c r="D89" s="35"/>
      <c r="E89" s="49"/>
    </row>
    <row r="90" spans="1:5" s="321" customFormat="1" ht="15" customHeight="1" x14ac:dyDescent="0.2">
      <c r="A90" s="1"/>
      <c r="B90" s="36"/>
      <c r="C90" s="37"/>
      <c r="D90" s="38"/>
      <c r="E90" s="49"/>
    </row>
    <row r="91" spans="1:5" s="321" customFormat="1" ht="15" customHeight="1" x14ac:dyDescent="0.2">
      <c r="A91" s="1"/>
      <c r="B91" s="33"/>
      <c r="C91" s="34"/>
      <c r="D91" s="35"/>
      <c r="E91" s="49"/>
    </row>
    <row r="92" spans="1:5" s="321" customFormat="1" ht="15" customHeight="1" x14ac:dyDescent="0.2">
      <c r="A92" s="1"/>
      <c r="B92" s="36"/>
      <c r="C92" s="37"/>
      <c r="D92" s="38"/>
      <c r="E92" s="49"/>
    </row>
    <row r="93" spans="1:5" s="321" customFormat="1" ht="15" customHeight="1" x14ac:dyDescent="0.2">
      <c r="A93" s="1"/>
      <c r="B93" s="33"/>
      <c r="C93" s="34"/>
      <c r="D93" s="35"/>
      <c r="E93" s="49"/>
    </row>
    <row r="94" spans="1:5" s="321" customFormat="1" ht="15" customHeight="1" x14ac:dyDescent="0.2">
      <c r="A94" s="1"/>
      <c r="B94" s="36"/>
      <c r="C94" s="37"/>
      <c r="D94" s="38"/>
      <c r="E94" s="49"/>
    </row>
    <row r="95" spans="1:5" s="321" customFormat="1" ht="15" customHeight="1" x14ac:dyDescent="0.2">
      <c r="A95" s="1"/>
      <c r="B95" s="33"/>
      <c r="C95" s="34"/>
      <c r="D95" s="35"/>
      <c r="E95" s="49"/>
    </row>
    <row r="96" spans="1:5" s="321" customFormat="1" ht="15" customHeight="1" x14ac:dyDescent="0.2">
      <c r="A96" s="1"/>
      <c r="B96" s="36"/>
      <c r="C96" s="37"/>
      <c r="D96" s="38"/>
      <c r="E96" s="49"/>
    </row>
    <row r="97" spans="1:5" s="321" customFormat="1" ht="15" customHeight="1" x14ac:dyDescent="0.2">
      <c r="A97" s="1"/>
      <c r="B97" s="39"/>
      <c r="C97" s="40"/>
      <c r="D97" s="41"/>
      <c r="E97" s="49"/>
    </row>
    <row r="98" spans="1:5" ht="15" customHeight="1" x14ac:dyDescent="0.2">
      <c r="B98" s="42"/>
      <c r="C98" s="43"/>
      <c r="D98" s="44"/>
    </row>
    <row r="99" spans="1:5" ht="15" customHeight="1" x14ac:dyDescent="0.2">
      <c r="B99" s="42"/>
      <c r="C99" s="43"/>
      <c r="D99" s="44"/>
    </row>
    <row r="100" spans="1:5" ht="15" customHeight="1" x14ac:dyDescent="0.2">
      <c r="B100" s="42"/>
      <c r="C100" s="43"/>
      <c r="D100" s="44"/>
    </row>
    <row r="101" spans="1:5" ht="15" customHeight="1" x14ac:dyDescent="0.2">
      <c r="B101" s="42"/>
      <c r="C101" s="43"/>
      <c r="D101" s="44"/>
    </row>
    <row r="102" spans="1:5" ht="15" customHeight="1" x14ac:dyDescent="0.2">
      <c r="B102" s="42"/>
      <c r="C102" s="43"/>
      <c r="D102" s="44"/>
    </row>
    <row r="103" spans="1:5" ht="15" customHeight="1" x14ac:dyDescent="0.2">
      <c r="B103" s="42"/>
      <c r="C103" s="43"/>
      <c r="D103" s="44"/>
    </row>
    <row r="104" spans="1:5" ht="15" customHeight="1" x14ac:dyDescent="0.2">
      <c r="B104" s="42"/>
      <c r="C104" s="43"/>
      <c r="D104" s="44"/>
    </row>
    <row r="105" spans="1:5" ht="15" customHeight="1" x14ac:dyDescent="0.2">
      <c r="B105" s="42"/>
      <c r="C105" s="43"/>
      <c r="D105" s="44"/>
    </row>
    <row r="106" spans="1:5" ht="15" customHeight="1" x14ac:dyDescent="0.2">
      <c r="B106" s="42"/>
      <c r="C106" s="43"/>
      <c r="D106" s="44"/>
    </row>
    <row r="107" spans="1:5" ht="15" customHeight="1" x14ac:dyDescent="0.2">
      <c r="B107" s="42"/>
      <c r="C107" s="43"/>
      <c r="D107" s="44"/>
    </row>
    <row r="108" spans="1:5" ht="15" customHeight="1" x14ac:dyDescent="0.2">
      <c r="B108" s="42"/>
      <c r="C108" s="43"/>
      <c r="D108" s="44"/>
    </row>
  </sheetData>
  <sheetProtection algorithmName="SHA-512" hashValue="9ItA/42+jLfU3hSVuJa68+KUS5UqWjSehFrFKEjXHR18TyNP9yVAxRARddXwa94kQJDQkV1le+UaJUG99OeL6g==" saltValue="YmB6d9bpxTf9AEQc8anA/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cfRule type="expression" dxfId="186" priority="3"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cfRule type="expression" dxfId="185" priority="2" stopIfTrue="1">
      <formula>B8=""</formula>
    </cfRule>
  </conditionalFormatting>
  <dataValidations count="1">
    <dataValidation type="decimal" operator="greaterThanOrEqual" allowBlank="1" showInputMessage="1" showErrorMessage="1" sqref="D7:D1048576 C7:C97" xr:uid="{5AA64DAD-FA7F-48ED-BC15-2C24E4841FB5}">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6127C-74A2-4627-A0CB-62CAF33A3F41}">
  <sheetPr codeName="Blad7">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8" customWidth="1"/>
    <col min="3" max="3" width="26.25" style="29" customWidth="1"/>
    <col min="4" max="4" width="26.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2026-4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294" t="s">
        <v>192</v>
      </c>
      <c r="C4" s="1"/>
      <c r="D4" s="1"/>
      <c r="E4" s="1"/>
      <c r="F4" s="1"/>
      <c r="G4" s="73"/>
      <c r="H4" s="49"/>
    </row>
    <row r="5" spans="1:8" s="321" customFormat="1" ht="22.5" customHeight="1" x14ac:dyDescent="0.2">
      <c r="A5" s="1"/>
      <c r="B5" s="409" t="s">
        <v>30</v>
      </c>
      <c r="C5" s="410"/>
      <c r="D5" s="410"/>
      <c r="E5" s="49"/>
    </row>
    <row r="6" spans="1:8" s="321" customFormat="1" ht="45" customHeight="1" x14ac:dyDescent="0.2">
      <c r="A6" s="1"/>
      <c r="B6" s="203" t="s">
        <v>213</v>
      </c>
      <c r="C6" s="203" t="s">
        <v>211</v>
      </c>
      <c r="D6" s="203" t="s">
        <v>212</v>
      </c>
      <c r="E6" s="59" t="str">
        <f>IF(C7="",("Information is missing"), (""))</f>
        <v>Information is missing</v>
      </c>
      <c r="F6" s="324" t="s">
        <v>31</v>
      </c>
      <c r="G6" s="324"/>
      <c r="H6" s="324" t="s">
        <v>32</v>
      </c>
    </row>
    <row r="7" spans="1:8" s="321" customFormat="1" ht="15" customHeight="1" x14ac:dyDescent="0.2">
      <c r="A7" s="1"/>
      <c r="B7" s="33"/>
      <c r="C7" s="35"/>
      <c r="D7" s="35"/>
      <c r="E7" s="49"/>
    </row>
    <row r="8" spans="1:8" s="321" customFormat="1" ht="15" customHeight="1" x14ac:dyDescent="0.2">
      <c r="A8" s="1"/>
      <c r="B8" s="36"/>
      <c r="C8" s="37"/>
      <c r="D8" s="38"/>
      <c r="E8" s="49"/>
    </row>
    <row r="9" spans="1:8" s="321" customFormat="1" ht="15" customHeight="1" x14ac:dyDescent="0.2">
      <c r="A9" s="1"/>
      <c r="B9" s="33"/>
      <c r="C9" s="35"/>
      <c r="D9" s="35"/>
      <c r="E9" s="49"/>
    </row>
    <row r="10" spans="1:8" s="321" customFormat="1" ht="15" customHeight="1" x14ac:dyDescent="0.2">
      <c r="A10" s="1"/>
      <c r="B10" s="36"/>
      <c r="C10" s="37"/>
      <c r="D10" s="38"/>
      <c r="E10" s="49"/>
    </row>
    <row r="11" spans="1:8" s="321" customFormat="1" ht="15" customHeight="1" x14ac:dyDescent="0.2">
      <c r="A11" s="1"/>
      <c r="B11" s="33"/>
      <c r="C11" s="35"/>
      <c r="D11" s="35"/>
      <c r="E11" s="49"/>
    </row>
    <row r="12" spans="1:8" s="321" customFormat="1" ht="15" customHeight="1" x14ac:dyDescent="0.2">
      <c r="A12" s="1"/>
      <c r="B12" s="36"/>
      <c r="C12" s="37"/>
      <c r="D12" s="38"/>
      <c r="E12" s="49"/>
    </row>
    <row r="13" spans="1:8" s="321" customFormat="1" ht="15" customHeight="1" x14ac:dyDescent="0.2">
      <c r="A13" s="1"/>
      <c r="B13" s="33"/>
      <c r="C13" s="35"/>
      <c r="D13" s="35"/>
      <c r="E13" s="49"/>
    </row>
    <row r="14" spans="1:8" s="321" customFormat="1" ht="15" customHeight="1" x14ac:dyDescent="0.2">
      <c r="A14" s="1"/>
      <c r="B14" s="36"/>
      <c r="C14" s="37"/>
      <c r="D14" s="38"/>
      <c r="E14" s="49"/>
    </row>
    <row r="15" spans="1:8" s="321" customFormat="1" ht="15" customHeight="1" x14ac:dyDescent="0.2">
      <c r="A15" s="1"/>
      <c r="B15" s="33"/>
      <c r="C15" s="35"/>
      <c r="D15" s="35"/>
      <c r="E15" s="49"/>
    </row>
    <row r="16" spans="1:8" s="321" customFormat="1" ht="15" customHeight="1" x14ac:dyDescent="0.2">
      <c r="A16" s="1"/>
      <c r="B16" s="36"/>
      <c r="C16" s="37"/>
      <c r="D16" s="38"/>
      <c r="E16" s="49"/>
    </row>
    <row r="17" spans="1:5" s="321" customFormat="1" ht="15" customHeight="1" x14ac:dyDescent="0.2">
      <c r="A17" s="1"/>
      <c r="B17" s="33"/>
      <c r="C17" s="35"/>
      <c r="D17" s="35"/>
      <c r="E17" s="49"/>
    </row>
    <row r="18" spans="1:5" s="321" customFormat="1" ht="15" customHeight="1" x14ac:dyDescent="0.2">
      <c r="A18" s="1"/>
      <c r="B18" s="36"/>
      <c r="C18" s="37"/>
      <c r="D18" s="38"/>
      <c r="E18" s="49"/>
    </row>
    <row r="19" spans="1:5" s="321" customFormat="1" ht="15" customHeight="1" x14ac:dyDescent="0.2">
      <c r="A19" s="1"/>
      <c r="B19" s="33"/>
      <c r="C19" s="35"/>
      <c r="D19" s="35"/>
      <c r="E19" s="49"/>
    </row>
    <row r="20" spans="1:5" s="321" customFormat="1" ht="15" customHeight="1" x14ac:dyDescent="0.2">
      <c r="A20" s="1"/>
      <c r="B20" s="36"/>
      <c r="C20" s="37"/>
      <c r="D20" s="38"/>
      <c r="E20" s="49"/>
    </row>
    <row r="21" spans="1:5" s="321" customFormat="1" ht="15" customHeight="1" x14ac:dyDescent="0.2">
      <c r="A21" s="1"/>
      <c r="B21" s="33"/>
      <c r="C21" s="35"/>
      <c r="D21" s="35"/>
      <c r="E21" s="49"/>
    </row>
    <row r="22" spans="1:5" s="321" customFormat="1" ht="15" customHeight="1" x14ac:dyDescent="0.2">
      <c r="A22" s="1"/>
      <c r="B22" s="36"/>
      <c r="C22" s="37"/>
      <c r="D22" s="38"/>
      <c r="E22" s="49"/>
    </row>
    <row r="23" spans="1:5" s="321" customFormat="1" ht="15" customHeight="1" x14ac:dyDescent="0.2">
      <c r="A23" s="1"/>
      <c r="B23" s="33"/>
      <c r="C23" s="35"/>
      <c r="D23" s="35"/>
      <c r="E23" s="49"/>
    </row>
    <row r="24" spans="1:5" s="321" customFormat="1" ht="15" customHeight="1" x14ac:dyDescent="0.2">
      <c r="A24" s="1"/>
      <c r="B24" s="36"/>
      <c r="C24" s="37"/>
      <c r="D24" s="38"/>
      <c r="E24" s="49"/>
    </row>
    <row r="25" spans="1:5" s="321" customFormat="1" ht="15" customHeight="1" x14ac:dyDescent="0.2">
      <c r="A25" s="1"/>
      <c r="B25" s="33"/>
      <c r="C25" s="35"/>
      <c r="D25" s="35"/>
      <c r="E25" s="49"/>
    </row>
    <row r="26" spans="1:5" s="321" customFormat="1" ht="15" customHeight="1" x14ac:dyDescent="0.2">
      <c r="A26" s="1"/>
      <c r="B26" s="36"/>
      <c r="C26" s="37"/>
      <c r="D26" s="38"/>
      <c r="E26" s="49"/>
    </row>
    <row r="27" spans="1:5" s="321" customFormat="1" ht="15" customHeight="1" x14ac:dyDescent="0.2">
      <c r="A27" s="1"/>
      <c r="B27" s="33"/>
      <c r="C27" s="35"/>
      <c r="D27" s="35"/>
      <c r="E27" s="49"/>
    </row>
    <row r="28" spans="1:5" s="321" customFormat="1" ht="15" customHeight="1" x14ac:dyDescent="0.2">
      <c r="A28" s="1"/>
      <c r="B28" s="36"/>
      <c r="C28" s="37"/>
      <c r="D28" s="38"/>
      <c r="E28" s="49"/>
    </row>
    <row r="29" spans="1:5" s="321" customFormat="1" ht="15" customHeight="1" x14ac:dyDescent="0.2">
      <c r="A29" s="1"/>
      <c r="B29" s="33"/>
      <c r="C29" s="35"/>
      <c r="D29" s="35"/>
      <c r="E29" s="49"/>
    </row>
    <row r="30" spans="1:5" s="321" customFormat="1" ht="15" customHeight="1" x14ac:dyDescent="0.2">
      <c r="A30" s="1"/>
      <c r="B30" s="36"/>
      <c r="C30" s="37"/>
      <c r="D30" s="38"/>
      <c r="E30" s="49"/>
    </row>
    <row r="31" spans="1:5" s="321" customFormat="1" ht="15" customHeight="1" x14ac:dyDescent="0.2">
      <c r="A31" s="1"/>
      <c r="B31" s="33"/>
      <c r="C31" s="35"/>
      <c r="D31" s="35"/>
      <c r="E31" s="49"/>
    </row>
    <row r="32" spans="1:5" s="321" customFormat="1" ht="15" customHeight="1" x14ac:dyDescent="0.2">
      <c r="A32" s="1"/>
      <c r="B32" s="36"/>
      <c r="C32" s="37"/>
      <c r="D32" s="38"/>
      <c r="E32" s="49"/>
    </row>
    <row r="33" spans="1:5" s="321" customFormat="1" ht="15" customHeight="1" x14ac:dyDescent="0.2">
      <c r="A33" s="1"/>
      <c r="B33" s="33"/>
      <c r="C33" s="35"/>
      <c r="D33" s="35"/>
      <c r="E33" s="49"/>
    </row>
    <row r="34" spans="1:5" s="321" customFormat="1" ht="15" customHeight="1" x14ac:dyDescent="0.2">
      <c r="A34" s="1"/>
      <c r="B34" s="36"/>
      <c r="C34" s="37"/>
      <c r="D34" s="38"/>
      <c r="E34" s="49"/>
    </row>
    <row r="35" spans="1:5" s="321" customFormat="1" ht="15" customHeight="1" x14ac:dyDescent="0.2">
      <c r="A35" s="1"/>
      <c r="B35" s="33"/>
      <c r="C35" s="35"/>
      <c r="D35" s="35"/>
      <c r="E35" s="49"/>
    </row>
    <row r="36" spans="1:5" s="321" customFormat="1" ht="15" customHeight="1" x14ac:dyDescent="0.2">
      <c r="A36" s="1"/>
      <c r="B36" s="36"/>
      <c r="C36" s="37"/>
      <c r="D36" s="38"/>
      <c r="E36" s="49"/>
    </row>
    <row r="37" spans="1:5" s="321" customFormat="1" ht="15" customHeight="1" x14ac:dyDescent="0.2">
      <c r="A37" s="1"/>
      <c r="B37" s="33"/>
      <c r="C37" s="35"/>
      <c r="D37" s="35"/>
      <c r="E37" s="49"/>
    </row>
    <row r="38" spans="1:5" s="321" customFormat="1" ht="15" customHeight="1" x14ac:dyDescent="0.2">
      <c r="A38" s="1"/>
      <c r="B38" s="36"/>
      <c r="C38" s="37"/>
      <c r="D38" s="38"/>
      <c r="E38" s="49"/>
    </row>
    <row r="39" spans="1:5" s="321" customFormat="1" ht="15" customHeight="1" x14ac:dyDescent="0.2">
      <c r="A39" s="1"/>
      <c r="B39" s="33"/>
      <c r="C39" s="35"/>
      <c r="D39" s="35"/>
      <c r="E39" s="49"/>
    </row>
    <row r="40" spans="1:5" s="321" customFormat="1" ht="15" customHeight="1" x14ac:dyDescent="0.2">
      <c r="A40" s="1"/>
      <c r="B40" s="36"/>
      <c r="C40" s="37"/>
      <c r="D40" s="38"/>
      <c r="E40" s="49"/>
    </row>
    <row r="41" spans="1:5" s="321" customFormat="1" ht="15" customHeight="1" x14ac:dyDescent="0.2">
      <c r="A41" s="1"/>
      <c r="B41" s="33"/>
      <c r="C41" s="35"/>
      <c r="D41" s="35"/>
      <c r="E41" s="49"/>
    </row>
    <row r="42" spans="1:5" s="321" customFormat="1" ht="15" customHeight="1" x14ac:dyDescent="0.2">
      <c r="A42" s="1"/>
      <c r="B42" s="36"/>
      <c r="C42" s="37"/>
      <c r="D42" s="38"/>
      <c r="E42" s="49"/>
    </row>
    <row r="43" spans="1:5" s="321" customFormat="1" ht="15" customHeight="1" x14ac:dyDescent="0.2">
      <c r="A43" s="1"/>
      <c r="B43" s="33"/>
      <c r="C43" s="35"/>
      <c r="D43" s="35"/>
      <c r="E43" s="49"/>
    </row>
    <row r="44" spans="1:5" s="321" customFormat="1" ht="15" customHeight="1" x14ac:dyDescent="0.2">
      <c r="A44" s="1"/>
      <c r="B44" s="36"/>
      <c r="C44" s="37"/>
      <c r="D44" s="38"/>
      <c r="E44" s="49"/>
    </row>
    <row r="45" spans="1:5" s="321" customFormat="1" ht="15" customHeight="1" x14ac:dyDescent="0.2">
      <c r="A45" s="1"/>
      <c r="B45" s="33"/>
      <c r="C45" s="35"/>
      <c r="D45" s="35"/>
      <c r="E45" s="49"/>
    </row>
    <row r="46" spans="1:5" s="321" customFormat="1" ht="15" customHeight="1" x14ac:dyDescent="0.2">
      <c r="A46" s="1"/>
      <c r="B46" s="36"/>
      <c r="C46" s="37"/>
      <c r="D46" s="38"/>
      <c r="E46" s="49"/>
    </row>
    <row r="47" spans="1:5" s="321" customFormat="1" ht="15" customHeight="1" x14ac:dyDescent="0.2">
      <c r="A47" s="1"/>
      <c r="B47" s="33"/>
      <c r="C47" s="35"/>
      <c r="D47" s="35"/>
      <c r="E47" s="49"/>
    </row>
    <row r="48" spans="1:5" s="321" customFormat="1" ht="15" customHeight="1" x14ac:dyDescent="0.2">
      <c r="A48" s="1"/>
      <c r="B48" s="36"/>
      <c r="C48" s="37"/>
      <c r="D48" s="38"/>
      <c r="E48" s="49"/>
    </row>
    <row r="49" spans="1:5" s="321" customFormat="1" ht="15" customHeight="1" x14ac:dyDescent="0.2">
      <c r="A49" s="1"/>
      <c r="B49" s="33"/>
      <c r="C49" s="35"/>
      <c r="D49" s="35"/>
      <c r="E49" s="49"/>
    </row>
    <row r="50" spans="1:5" s="321" customFormat="1" ht="15" customHeight="1" x14ac:dyDescent="0.2">
      <c r="A50" s="1"/>
      <c r="B50" s="36"/>
      <c r="C50" s="37"/>
      <c r="D50" s="38"/>
      <c r="E50" s="49"/>
    </row>
    <row r="51" spans="1:5" s="321" customFormat="1" ht="15" customHeight="1" x14ac:dyDescent="0.2">
      <c r="A51" s="1"/>
      <c r="B51" s="33"/>
      <c r="C51" s="35"/>
      <c r="D51" s="35"/>
      <c r="E51" s="49"/>
    </row>
    <row r="52" spans="1:5" s="321" customFormat="1" ht="15" customHeight="1" x14ac:dyDescent="0.2">
      <c r="A52" s="1"/>
      <c r="B52" s="36"/>
      <c r="C52" s="37"/>
      <c r="D52" s="38"/>
      <c r="E52" s="49"/>
    </row>
    <row r="53" spans="1:5" s="321" customFormat="1" ht="15" customHeight="1" x14ac:dyDescent="0.2">
      <c r="A53" s="1"/>
      <c r="B53" s="33"/>
      <c r="C53" s="35"/>
      <c r="D53" s="35"/>
      <c r="E53" s="49"/>
    </row>
    <row r="54" spans="1:5" s="321" customFormat="1" ht="15" customHeight="1" x14ac:dyDescent="0.2">
      <c r="A54" s="1"/>
      <c r="B54" s="36"/>
      <c r="C54" s="37"/>
      <c r="D54" s="38"/>
      <c r="E54" s="49"/>
    </row>
    <row r="55" spans="1:5" s="321" customFormat="1" ht="15" customHeight="1" x14ac:dyDescent="0.2">
      <c r="A55" s="1"/>
      <c r="B55" s="33"/>
      <c r="C55" s="35"/>
      <c r="D55" s="35"/>
      <c r="E55" s="49"/>
    </row>
    <row r="56" spans="1:5" s="321" customFormat="1" ht="15" customHeight="1" x14ac:dyDescent="0.2">
      <c r="A56" s="1"/>
      <c r="B56" s="36"/>
      <c r="C56" s="37"/>
      <c r="D56" s="38"/>
      <c r="E56" s="49"/>
    </row>
    <row r="57" spans="1:5" s="321" customFormat="1" ht="15" customHeight="1" x14ac:dyDescent="0.2">
      <c r="A57" s="1"/>
      <c r="B57" s="33"/>
      <c r="C57" s="35"/>
      <c r="D57" s="35"/>
      <c r="E57" s="49"/>
    </row>
    <row r="58" spans="1:5" s="321" customFormat="1" ht="15" customHeight="1" x14ac:dyDescent="0.2">
      <c r="A58" s="1"/>
      <c r="B58" s="36"/>
      <c r="C58" s="37"/>
      <c r="D58" s="38"/>
      <c r="E58" s="49"/>
    </row>
    <row r="59" spans="1:5" s="321" customFormat="1" ht="15" customHeight="1" x14ac:dyDescent="0.2">
      <c r="A59" s="1"/>
      <c r="B59" s="33"/>
      <c r="C59" s="35"/>
      <c r="D59" s="35"/>
      <c r="E59" s="49"/>
    </row>
    <row r="60" spans="1:5" s="321" customFormat="1" ht="15" customHeight="1" x14ac:dyDescent="0.2">
      <c r="A60" s="1"/>
      <c r="B60" s="36"/>
      <c r="C60" s="37"/>
      <c r="D60" s="38"/>
      <c r="E60" s="49"/>
    </row>
    <row r="61" spans="1:5" s="321" customFormat="1" ht="15" customHeight="1" x14ac:dyDescent="0.2">
      <c r="A61" s="1"/>
      <c r="B61" s="33"/>
      <c r="C61" s="35"/>
      <c r="D61" s="35"/>
      <c r="E61" s="49"/>
    </row>
    <row r="62" spans="1:5" s="321" customFormat="1" ht="15" customHeight="1" x14ac:dyDescent="0.2">
      <c r="A62" s="1"/>
      <c r="B62" s="36"/>
      <c r="C62" s="37"/>
      <c r="D62" s="38"/>
      <c r="E62" s="49"/>
    </row>
    <row r="63" spans="1:5" s="321" customFormat="1" ht="15" customHeight="1" x14ac:dyDescent="0.2">
      <c r="A63" s="1"/>
      <c r="B63" s="33"/>
      <c r="C63" s="35"/>
      <c r="D63" s="35"/>
      <c r="E63" s="49"/>
    </row>
    <row r="64" spans="1:5" s="321" customFormat="1" ht="15" customHeight="1" x14ac:dyDescent="0.2">
      <c r="A64" s="1"/>
      <c r="B64" s="36"/>
      <c r="C64" s="37"/>
      <c r="D64" s="38"/>
      <c r="E64" s="49"/>
    </row>
    <row r="65" spans="1:5" s="321" customFormat="1" ht="15" customHeight="1" x14ac:dyDescent="0.2">
      <c r="A65" s="1"/>
      <c r="B65" s="33"/>
      <c r="C65" s="35"/>
      <c r="D65" s="35"/>
      <c r="E65" s="49"/>
    </row>
    <row r="66" spans="1:5" s="321" customFormat="1" ht="15" customHeight="1" x14ac:dyDescent="0.2">
      <c r="A66" s="1"/>
      <c r="B66" s="36"/>
      <c r="C66" s="37"/>
      <c r="D66" s="38"/>
      <c r="E66" s="49"/>
    </row>
    <row r="67" spans="1:5" s="321" customFormat="1" ht="15" customHeight="1" x14ac:dyDescent="0.2">
      <c r="A67" s="1"/>
      <c r="B67" s="33"/>
      <c r="C67" s="35"/>
      <c r="D67" s="35"/>
      <c r="E67" s="49"/>
    </row>
    <row r="68" spans="1:5" s="321" customFormat="1" ht="15" customHeight="1" x14ac:dyDescent="0.2">
      <c r="A68" s="1"/>
      <c r="B68" s="36"/>
      <c r="C68" s="37"/>
      <c r="D68" s="38"/>
      <c r="E68" s="49"/>
    </row>
    <row r="69" spans="1:5" s="321" customFormat="1" ht="15" customHeight="1" x14ac:dyDescent="0.2">
      <c r="A69" s="1"/>
      <c r="B69" s="33"/>
      <c r="C69" s="35"/>
      <c r="D69" s="35"/>
      <c r="E69" s="49"/>
    </row>
    <row r="70" spans="1:5" s="321" customFormat="1" ht="15" customHeight="1" x14ac:dyDescent="0.2">
      <c r="A70" s="1"/>
      <c r="B70" s="36"/>
      <c r="C70" s="37"/>
      <c r="D70" s="38"/>
      <c r="E70" s="49"/>
    </row>
    <row r="71" spans="1:5" s="321" customFormat="1" ht="15" customHeight="1" x14ac:dyDescent="0.2">
      <c r="A71" s="1"/>
      <c r="B71" s="33"/>
      <c r="C71" s="35"/>
      <c r="D71" s="35"/>
      <c r="E71" s="49"/>
    </row>
    <row r="72" spans="1:5" s="321" customFormat="1" ht="15" customHeight="1" x14ac:dyDescent="0.2">
      <c r="A72" s="1"/>
      <c r="B72" s="36"/>
      <c r="C72" s="37"/>
      <c r="D72" s="38"/>
      <c r="E72" s="49"/>
    </row>
    <row r="73" spans="1:5" s="321" customFormat="1" ht="15" customHeight="1" x14ac:dyDescent="0.2">
      <c r="A73" s="1"/>
      <c r="B73" s="33"/>
      <c r="C73" s="35"/>
      <c r="D73" s="35"/>
      <c r="E73" s="49"/>
    </row>
    <row r="74" spans="1:5" s="321" customFormat="1" ht="15" customHeight="1" x14ac:dyDescent="0.2">
      <c r="A74" s="1"/>
      <c r="B74" s="36"/>
      <c r="C74" s="37"/>
      <c r="D74" s="38"/>
      <c r="E74" s="49"/>
    </row>
    <row r="75" spans="1:5" s="321" customFormat="1" ht="15" customHeight="1" x14ac:dyDescent="0.2">
      <c r="A75" s="1"/>
      <c r="B75" s="33"/>
      <c r="C75" s="35"/>
      <c r="D75" s="35"/>
      <c r="E75" s="49"/>
    </row>
    <row r="76" spans="1:5" s="321" customFormat="1" ht="15" customHeight="1" x14ac:dyDescent="0.2">
      <c r="A76" s="1"/>
      <c r="B76" s="36"/>
      <c r="C76" s="37"/>
      <c r="D76" s="38"/>
      <c r="E76" s="49"/>
    </row>
    <row r="77" spans="1:5" s="321" customFormat="1" ht="15" customHeight="1" x14ac:dyDescent="0.2">
      <c r="A77" s="1"/>
      <c r="B77" s="33"/>
      <c r="C77" s="35"/>
      <c r="D77" s="35"/>
      <c r="E77" s="49"/>
    </row>
    <row r="78" spans="1:5" s="321" customFormat="1" ht="15" customHeight="1" x14ac:dyDescent="0.2">
      <c r="A78" s="1"/>
      <c r="B78" s="36"/>
      <c r="C78" s="37"/>
      <c r="D78" s="38"/>
      <c r="E78" s="49"/>
    </row>
    <row r="79" spans="1:5" s="321" customFormat="1" ht="15" customHeight="1" x14ac:dyDescent="0.2">
      <c r="A79" s="1"/>
      <c r="B79" s="33"/>
      <c r="C79" s="35"/>
      <c r="D79" s="35"/>
      <c r="E79" s="49"/>
    </row>
    <row r="80" spans="1:5" s="321" customFormat="1" ht="15" customHeight="1" x14ac:dyDescent="0.2">
      <c r="A80" s="1"/>
      <c r="B80" s="36"/>
      <c r="C80" s="37"/>
      <c r="D80" s="38"/>
      <c r="E80" s="49"/>
    </row>
    <row r="81" spans="1:5" s="321" customFormat="1" ht="15" customHeight="1" x14ac:dyDescent="0.2">
      <c r="A81" s="1"/>
      <c r="B81" s="33"/>
      <c r="C81" s="35"/>
      <c r="D81" s="35"/>
      <c r="E81" s="49"/>
    </row>
    <row r="82" spans="1:5" s="321" customFormat="1" ht="15" customHeight="1" x14ac:dyDescent="0.2">
      <c r="A82" s="1"/>
      <c r="B82" s="36"/>
      <c r="C82" s="37"/>
      <c r="D82" s="38"/>
      <c r="E82" s="49"/>
    </row>
    <row r="83" spans="1:5" s="321" customFormat="1" ht="15" customHeight="1" x14ac:dyDescent="0.2">
      <c r="A83" s="1"/>
      <c r="B83" s="33"/>
      <c r="C83" s="35"/>
      <c r="D83" s="35"/>
      <c r="E83" s="49"/>
    </row>
    <row r="84" spans="1:5" s="321" customFormat="1" ht="15" customHeight="1" x14ac:dyDescent="0.2">
      <c r="A84" s="1"/>
      <c r="B84" s="36"/>
      <c r="C84" s="37"/>
      <c r="D84" s="38"/>
      <c r="E84" s="49"/>
    </row>
    <row r="85" spans="1:5" s="321" customFormat="1" ht="15" customHeight="1" x14ac:dyDescent="0.2">
      <c r="A85" s="1"/>
      <c r="B85" s="33"/>
      <c r="C85" s="35"/>
      <c r="D85" s="35"/>
      <c r="E85" s="49"/>
    </row>
    <row r="86" spans="1:5" s="321" customFormat="1" ht="15" customHeight="1" x14ac:dyDescent="0.2">
      <c r="A86" s="1"/>
      <c r="B86" s="36"/>
      <c r="C86" s="37"/>
      <c r="D86" s="38"/>
      <c r="E86" s="49"/>
    </row>
    <row r="87" spans="1:5" s="321" customFormat="1" ht="15" customHeight="1" x14ac:dyDescent="0.2">
      <c r="A87" s="1"/>
      <c r="B87" s="33"/>
      <c r="C87" s="35"/>
      <c r="D87" s="35"/>
      <c r="E87" s="49"/>
    </row>
    <row r="88" spans="1:5" s="321" customFormat="1" ht="15" customHeight="1" x14ac:dyDescent="0.2">
      <c r="A88" s="1"/>
      <c r="B88" s="36"/>
      <c r="C88" s="37"/>
      <c r="D88" s="38"/>
      <c r="E88" s="49"/>
    </row>
    <row r="89" spans="1:5" s="321" customFormat="1" ht="15" customHeight="1" x14ac:dyDescent="0.2">
      <c r="A89" s="1"/>
      <c r="B89" s="33"/>
      <c r="C89" s="35"/>
      <c r="D89" s="35"/>
      <c r="E89" s="49"/>
    </row>
    <row r="90" spans="1:5" s="321" customFormat="1" ht="15" customHeight="1" x14ac:dyDescent="0.2">
      <c r="A90" s="1"/>
      <c r="B90" s="36"/>
      <c r="C90" s="37"/>
      <c r="D90" s="38"/>
      <c r="E90" s="49"/>
    </row>
    <row r="91" spans="1:5" s="321" customFormat="1" ht="15" customHeight="1" x14ac:dyDescent="0.2">
      <c r="A91" s="1"/>
      <c r="B91" s="33"/>
      <c r="C91" s="35"/>
      <c r="D91" s="35"/>
      <c r="E91" s="49"/>
    </row>
    <row r="92" spans="1:5" s="321" customFormat="1" ht="15" customHeight="1" x14ac:dyDescent="0.2">
      <c r="A92" s="1"/>
      <c r="B92" s="36"/>
      <c r="C92" s="37"/>
      <c r="D92" s="38"/>
      <c r="E92" s="49"/>
    </row>
    <row r="93" spans="1:5" s="321" customFormat="1" ht="15" customHeight="1" x14ac:dyDescent="0.2">
      <c r="A93" s="1"/>
      <c r="B93" s="33"/>
      <c r="C93" s="35"/>
      <c r="D93" s="35"/>
      <c r="E93" s="49"/>
    </row>
    <row r="94" spans="1:5" s="321" customFormat="1" ht="15" customHeight="1" x14ac:dyDescent="0.2">
      <c r="A94" s="1"/>
      <c r="B94" s="36"/>
      <c r="C94" s="37"/>
      <c r="D94" s="38"/>
      <c r="E94" s="49"/>
    </row>
    <row r="95" spans="1:5" s="321" customFormat="1" ht="15" customHeight="1" x14ac:dyDescent="0.2">
      <c r="A95" s="1"/>
      <c r="B95" s="33"/>
      <c r="C95" s="35"/>
      <c r="D95" s="35"/>
      <c r="E95" s="49"/>
    </row>
    <row r="96" spans="1:5" s="321" customFormat="1" ht="15" customHeight="1" x14ac:dyDescent="0.2">
      <c r="A96" s="1"/>
      <c r="B96" s="36"/>
      <c r="C96" s="37"/>
      <c r="D96" s="38"/>
      <c r="E96" s="49"/>
    </row>
    <row r="97" spans="1:5" s="321" customFormat="1" ht="15" customHeight="1" x14ac:dyDescent="0.2">
      <c r="A97" s="1"/>
      <c r="B97" s="33"/>
      <c r="C97" s="35"/>
      <c r="D97" s="35"/>
      <c r="E97" s="49"/>
    </row>
    <row r="98" spans="1:5" s="321" customFormat="1" ht="15" customHeight="1" x14ac:dyDescent="0.2">
      <c r="A98" s="1"/>
      <c r="B98" s="36"/>
      <c r="C98" s="37"/>
      <c r="D98" s="38"/>
      <c r="E98" s="49"/>
    </row>
    <row r="99" spans="1:5" s="321" customFormat="1" ht="15" customHeight="1" x14ac:dyDescent="0.2">
      <c r="A99" s="1"/>
      <c r="B99" s="33"/>
      <c r="C99" s="35"/>
      <c r="D99" s="35"/>
      <c r="E99" s="49"/>
    </row>
    <row r="100" spans="1:5" s="321" customFormat="1" ht="15" customHeight="1" x14ac:dyDescent="0.2">
      <c r="A100" s="1"/>
      <c r="B100" s="36"/>
      <c r="C100" s="37"/>
      <c r="D100" s="38"/>
      <c r="E100" s="49"/>
    </row>
    <row r="101" spans="1:5" s="321" customFormat="1" ht="15" customHeight="1" x14ac:dyDescent="0.2">
      <c r="A101" s="1"/>
      <c r="B101" s="33"/>
      <c r="C101" s="35"/>
      <c r="D101" s="35"/>
      <c r="E101" s="49"/>
    </row>
    <row r="102" spans="1:5" s="321" customFormat="1" ht="15" customHeight="1" x14ac:dyDescent="0.2">
      <c r="A102" s="1"/>
      <c r="B102" s="36"/>
      <c r="C102" s="37"/>
      <c r="D102" s="38"/>
      <c r="E102" s="49"/>
    </row>
    <row r="103" spans="1:5" s="321" customFormat="1" ht="15" customHeight="1" x14ac:dyDescent="0.2">
      <c r="A103" s="1"/>
      <c r="B103" s="33"/>
      <c r="C103" s="35"/>
      <c r="D103" s="35"/>
      <c r="E103" s="49"/>
    </row>
    <row r="104" spans="1:5" s="321" customFormat="1" ht="15" customHeight="1" x14ac:dyDescent="0.2">
      <c r="A104" s="1"/>
      <c r="B104" s="36"/>
      <c r="C104" s="37"/>
      <c r="D104" s="38"/>
      <c r="E104" s="49"/>
    </row>
    <row r="105" spans="1:5" s="321" customFormat="1" ht="15" customHeight="1" x14ac:dyDescent="0.2">
      <c r="A105" s="1"/>
      <c r="B105" s="33"/>
      <c r="C105" s="35"/>
      <c r="D105" s="35"/>
      <c r="E105" s="49"/>
    </row>
    <row r="106" spans="1:5" s="321" customFormat="1" ht="15" customHeight="1" x14ac:dyDescent="0.2">
      <c r="A106" s="1"/>
      <c r="B106" s="45"/>
      <c r="C106" s="46"/>
      <c r="D106" s="47"/>
      <c r="E106" s="49"/>
    </row>
    <row r="107" spans="1:5" ht="17.850000000000001" customHeight="1" x14ac:dyDescent="0.2">
      <c r="B107" s="42"/>
      <c r="C107" s="43"/>
      <c r="D107" s="44"/>
    </row>
    <row r="108" spans="1:5" ht="17.850000000000001" customHeight="1" x14ac:dyDescent="0.2">
      <c r="B108" s="42"/>
      <c r="C108" s="43"/>
      <c r="D108" s="44"/>
    </row>
  </sheetData>
  <sheetProtection algorithmName="SHA-512" hashValue="cY0TsW1MmI/5ofB+2/MMOyCVWMnSPrwyzBHXBfhQVxFrmgD3qACBFWQ+Sdj35lq5OiadYw6M+Qs73wY8G/+YJQ==" saltValue="+ykJQG6PRtYr8uza5XTb+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84" priority="1"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83" priority="3" stopIfTrue="1">
      <formula>B8=""</formula>
    </cfRule>
  </conditionalFormatting>
  <dataValidations count="1">
    <dataValidation type="decimal" operator="greaterThanOrEqual" allowBlank="1" showInputMessage="1" showErrorMessage="1" sqref="D107:D1048576 C7:D106" xr:uid="{49736B6A-5303-4DEF-ADA8-1E6053EDA1AB}">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95352-C1F3-42A6-9519-10BA8F9B136F}">
  <sheetPr codeName="Sheet1">
    <pageSetUpPr fitToPage="1"/>
  </sheetPr>
  <dimension ref="A1:AC110"/>
  <sheetViews>
    <sheetView zoomScaleNormal="100" workbookViewId="0"/>
  </sheetViews>
  <sheetFormatPr defaultColWidth="0" defaultRowHeight="0" customHeight="1" zeroHeight="1" x14ac:dyDescent="0.2"/>
  <cols>
    <col min="1" max="1" width="2.5" style="1" customWidth="1"/>
    <col min="2" max="3" width="25" style="28" customWidth="1"/>
    <col min="4" max="4" width="31.6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2026-4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48" t="s">
        <v>193</v>
      </c>
      <c r="C4" s="294"/>
      <c r="D4" s="1"/>
      <c r="E4" s="1"/>
      <c r="F4" s="1"/>
      <c r="G4" s="73"/>
      <c r="H4" s="49"/>
    </row>
    <row r="5" spans="1:8" s="321" customFormat="1" ht="33.75" customHeight="1" x14ac:dyDescent="0.2">
      <c r="A5" s="1"/>
      <c r="B5" s="409" t="s">
        <v>204</v>
      </c>
      <c r="C5" s="409"/>
      <c r="D5" s="410"/>
      <c r="E5" s="51"/>
    </row>
    <row r="6" spans="1:8" s="321" customFormat="1" ht="22.5" customHeight="1" x14ac:dyDescent="0.2">
      <c r="A6" s="1"/>
      <c r="B6" s="203" t="s">
        <v>33</v>
      </c>
      <c r="C6" s="203" t="s">
        <v>34</v>
      </c>
      <c r="D6" s="203" t="s">
        <v>176</v>
      </c>
      <c r="E6" s="59" t="str">
        <f>IF(B7="",("Information is missing"), (""))</f>
        <v>Information is missing</v>
      </c>
      <c r="F6" s="324" t="s">
        <v>31</v>
      </c>
      <c r="G6" s="324"/>
      <c r="H6" s="324" t="s">
        <v>32</v>
      </c>
    </row>
    <row r="7" spans="1:8" s="321" customFormat="1" ht="15" customHeight="1" x14ac:dyDescent="0.2">
      <c r="A7" s="1"/>
      <c r="B7" s="33"/>
      <c r="C7" s="33"/>
      <c r="D7" s="33"/>
      <c r="E7" s="52"/>
    </row>
    <row r="8" spans="1:8" s="321" customFormat="1" ht="15" customHeight="1" x14ac:dyDescent="0.2">
      <c r="A8" s="1"/>
      <c r="B8" s="36"/>
      <c r="C8" s="36"/>
      <c r="D8" s="36"/>
      <c r="E8" s="51"/>
    </row>
    <row r="9" spans="1:8" s="321" customFormat="1" ht="15" customHeight="1" x14ac:dyDescent="0.2">
      <c r="A9" s="1"/>
      <c r="B9" s="33"/>
      <c r="C9" s="33"/>
      <c r="D9" s="33"/>
      <c r="E9" s="51"/>
    </row>
    <row r="10" spans="1:8" s="321" customFormat="1" ht="15" customHeight="1" x14ac:dyDescent="0.2">
      <c r="A10" s="1"/>
      <c r="B10" s="36"/>
      <c r="C10" s="36"/>
      <c r="D10" s="36"/>
      <c r="E10" s="51"/>
    </row>
    <row r="11" spans="1:8" s="321" customFormat="1" ht="15" customHeight="1" x14ac:dyDescent="0.2">
      <c r="A11" s="1"/>
      <c r="B11" s="33"/>
      <c r="C11" s="33"/>
      <c r="D11" s="33"/>
      <c r="E11" s="51"/>
    </row>
    <row r="12" spans="1:8" s="321" customFormat="1" ht="15" customHeight="1" x14ac:dyDescent="0.2">
      <c r="A12" s="1"/>
      <c r="B12" s="36"/>
      <c r="C12" s="36"/>
      <c r="D12" s="36"/>
      <c r="E12" s="51"/>
    </row>
    <row r="13" spans="1:8" s="321" customFormat="1" ht="15" customHeight="1" x14ac:dyDescent="0.2">
      <c r="A13" s="1"/>
      <c r="B13" s="33"/>
      <c r="C13" s="33"/>
      <c r="D13" s="33"/>
      <c r="E13" s="51"/>
    </row>
    <row r="14" spans="1:8" s="321" customFormat="1" ht="15" customHeight="1" x14ac:dyDescent="0.2">
      <c r="A14" s="1"/>
      <c r="B14" s="36"/>
      <c r="C14" s="36"/>
      <c r="D14" s="36"/>
      <c r="E14" s="51"/>
    </row>
    <row r="15" spans="1:8" s="321" customFormat="1" ht="15" customHeight="1" x14ac:dyDescent="0.2">
      <c r="A15" s="1"/>
      <c r="B15" s="33"/>
      <c r="C15" s="33"/>
      <c r="D15" s="33"/>
      <c r="E15" s="51"/>
    </row>
    <row r="16" spans="1:8" s="321" customFormat="1" ht="15" customHeight="1" x14ac:dyDescent="0.2">
      <c r="A16" s="1"/>
      <c r="B16" s="36"/>
      <c r="C16" s="36"/>
      <c r="D16" s="36"/>
      <c r="E16" s="51"/>
    </row>
    <row r="17" spans="1:5" s="321" customFormat="1" ht="15" customHeight="1" x14ac:dyDescent="0.2">
      <c r="A17" s="1"/>
      <c r="B17" s="33"/>
      <c r="C17" s="33"/>
      <c r="D17" s="33"/>
      <c r="E17" s="51"/>
    </row>
    <row r="18" spans="1:5" s="321" customFormat="1" ht="15" customHeight="1" x14ac:dyDescent="0.2">
      <c r="A18" s="1"/>
      <c r="B18" s="36"/>
      <c r="C18" s="36"/>
      <c r="D18" s="36"/>
      <c r="E18" s="51"/>
    </row>
    <row r="19" spans="1:5" s="321" customFormat="1" ht="15" customHeight="1" x14ac:dyDescent="0.2">
      <c r="A19" s="1"/>
      <c r="B19" s="33"/>
      <c r="C19" s="33"/>
      <c r="D19" s="33"/>
      <c r="E19" s="51"/>
    </row>
    <row r="20" spans="1:5" s="321" customFormat="1" ht="15" customHeight="1" x14ac:dyDescent="0.2">
      <c r="A20" s="1"/>
      <c r="B20" s="36"/>
      <c r="C20" s="36"/>
      <c r="D20" s="36"/>
      <c r="E20" s="51"/>
    </row>
    <row r="21" spans="1:5" s="321" customFormat="1" ht="15" customHeight="1" x14ac:dyDescent="0.2">
      <c r="A21" s="1"/>
      <c r="B21" s="33"/>
      <c r="C21" s="33"/>
      <c r="D21" s="33"/>
      <c r="E21" s="51"/>
    </row>
    <row r="22" spans="1:5" s="321" customFormat="1" ht="15" customHeight="1" x14ac:dyDescent="0.2">
      <c r="A22" s="1"/>
      <c r="B22" s="36"/>
      <c r="C22" s="36"/>
      <c r="D22" s="36"/>
      <c r="E22" s="51"/>
    </row>
    <row r="23" spans="1:5" s="321" customFormat="1" ht="15" customHeight="1" x14ac:dyDescent="0.2">
      <c r="A23" s="1"/>
      <c r="B23" s="33"/>
      <c r="C23" s="33"/>
      <c r="D23" s="33"/>
      <c r="E23" s="51"/>
    </row>
    <row r="24" spans="1:5" s="321" customFormat="1" ht="15" customHeight="1" x14ac:dyDescent="0.2">
      <c r="A24" s="1"/>
      <c r="B24" s="36"/>
      <c r="C24" s="36"/>
      <c r="D24" s="36"/>
      <c r="E24" s="51"/>
    </row>
    <row r="25" spans="1:5" s="321" customFormat="1" ht="15" customHeight="1" x14ac:dyDescent="0.2">
      <c r="A25" s="1"/>
      <c r="B25" s="33"/>
      <c r="C25" s="33"/>
      <c r="D25" s="33"/>
      <c r="E25" s="51"/>
    </row>
    <row r="26" spans="1:5" s="321" customFormat="1" ht="15" customHeight="1" x14ac:dyDescent="0.2">
      <c r="A26" s="1"/>
      <c r="B26" s="36"/>
      <c r="C26" s="36"/>
      <c r="D26" s="36"/>
      <c r="E26" s="51"/>
    </row>
    <row r="27" spans="1:5" s="321" customFormat="1" ht="15" customHeight="1" x14ac:dyDescent="0.2">
      <c r="A27" s="1"/>
      <c r="B27" s="33"/>
      <c r="C27" s="33"/>
      <c r="D27" s="33"/>
      <c r="E27" s="51"/>
    </row>
    <row r="28" spans="1:5" s="321" customFormat="1" ht="15" customHeight="1" x14ac:dyDescent="0.2">
      <c r="A28" s="1"/>
      <c r="B28" s="36"/>
      <c r="C28" s="36"/>
      <c r="D28" s="36"/>
      <c r="E28" s="51"/>
    </row>
    <row r="29" spans="1:5" s="321" customFormat="1" ht="15" customHeight="1" x14ac:dyDescent="0.2">
      <c r="A29" s="1"/>
      <c r="B29" s="33"/>
      <c r="C29" s="33"/>
      <c r="D29" s="33"/>
      <c r="E29" s="51"/>
    </row>
    <row r="30" spans="1:5" s="321" customFormat="1" ht="15" customHeight="1" x14ac:dyDescent="0.2">
      <c r="A30" s="1"/>
      <c r="B30" s="36"/>
      <c r="C30" s="36"/>
      <c r="D30" s="36"/>
      <c r="E30" s="51"/>
    </row>
    <row r="31" spans="1:5" s="321" customFormat="1" ht="15" customHeight="1" x14ac:dyDescent="0.2">
      <c r="A31" s="1"/>
      <c r="B31" s="33"/>
      <c r="C31" s="33"/>
      <c r="D31" s="33"/>
      <c r="E31" s="51"/>
    </row>
    <row r="32" spans="1:5" s="321" customFormat="1" ht="15" customHeight="1" x14ac:dyDescent="0.2">
      <c r="A32" s="1"/>
      <c r="B32" s="36"/>
      <c r="C32" s="36"/>
      <c r="D32" s="36"/>
      <c r="E32" s="51"/>
    </row>
    <row r="33" spans="1:5" s="321" customFormat="1" ht="15" customHeight="1" x14ac:dyDescent="0.2">
      <c r="A33" s="1"/>
      <c r="B33" s="33"/>
      <c r="C33" s="33"/>
      <c r="D33" s="33"/>
      <c r="E33" s="51"/>
    </row>
    <row r="34" spans="1:5" s="321" customFormat="1" ht="15" customHeight="1" x14ac:dyDescent="0.2">
      <c r="A34" s="1"/>
      <c r="B34" s="36"/>
      <c r="C34" s="36"/>
      <c r="D34" s="36"/>
      <c r="E34" s="51"/>
    </row>
    <row r="35" spans="1:5" s="321" customFormat="1" ht="15" customHeight="1" x14ac:dyDescent="0.2">
      <c r="A35" s="1"/>
      <c r="B35" s="33"/>
      <c r="C35" s="33"/>
      <c r="D35" s="33"/>
      <c r="E35" s="51"/>
    </row>
    <row r="36" spans="1:5" s="321" customFormat="1" ht="15" customHeight="1" x14ac:dyDescent="0.2">
      <c r="A36" s="1"/>
      <c r="B36" s="36"/>
      <c r="C36" s="36"/>
      <c r="D36" s="36"/>
      <c r="E36" s="51"/>
    </row>
    <row r="37" spans="1:5" s="321" customFormat="1" ht="15" customHeight="1" x14ac:dyDescent="0.2">
      <c r="A37" s="1"/>
      <c r="B37" s="33"/>
      <c r="C37" s="33"/>
      <c r="D37" s="33"/>
      <c r="E37" s="51"/>
    </row>
    <row r="38" spans="1:5" s="321" customFormat="1" ht="15" customHeight="1" x14ac:dyDescent="0.2">
      <c r="A38" s="1"/>
      <c r="B38" s="36"/>
      <c r="C38" s="36"/>
      <c r="D38" s="36"/>
      <c r="E38" s="51"/>
    </row>
    <row r="39" spans="1:5" s="321" customFormat="1" ht="15" customHeight="1" x14ac:dyDescent="0.2">
      <c r="A39" s="1"/>
      <c r="B39" s="33"/>
      <c r="C39" s="33"/>
      <c r="D39" s="33"/>
      <c r="E39" s="51"/>
    </row>
    <row r="40" spans="1:5" s="321" customFormat="1" ht="15" customHeight="1" x14ac:dyDescent="0.2">
      <c r="A40" s="1"/>
      <c r="B40" s="36"/>
      <c r="C40" s="36"/>
      <c r="D40" s="36"/>
      <c r="E40" s="51"/>
    </row>
    <row r="41" spans="1:5" s="321" customFormat="1" ht="15" customHeight="1" x14ac:dyDescent="0.2">
      <c r="A41" s="1"/>
      <c r="B41" s="33"/>
      <c r="C41" s="33"/>
      <c r="D41" s="33"/>
      <c r="E41" s="51"/>
    </row>
    <row r="42" spans="1:5" s="321" customFormat="1" ht="15" customHeight="1" x14ac:dyDescent="0.2">
      <c r="A42" s="1"/>
      <c r="B42" s="36"/>
      <c r="C42" s="36"/>
      <c r="D42" s="36"/>
      <c r="E42" s="51"/>
    </row>
    <row r="43" spans="1:5" s="321" customFormat="1" ht="15" customHeight="1" x14ac:dyDescent="0.2">
      <c r="A43" s="1"/>
      <c r="B43" s="33"/>
      <c r="C43" s="33"/>
      <c r="D43" s="33"/>
      <c r="E43" s="51"/>
    </row>
    <row r="44" spans="1:5" s="321" customFormat="1" ht="15" customHeight="1" x14ac:dyDescent="0.2">
      <c r="A44" s="1"/>
      <c r="B44" s="36"/>
      <c r="C44" s="36"/>
      <c r="D44" s="36"/>
      <c r="E44" s="51"/>
    </row>
    <row r="45" spans="1:5" s="321" customFormat="1" ht="15" customHeight="1" x14ac:dyDescent="0.2">
      <c r="A45" s="1"/>
      <c r="B45" s="33"/>
      <c r="C45" s="33"/>
      <c r="D45" s="33"/>
      <c r="E45" s="51"/>
    </row>
    <row r="46" spans="1:5" s="321" customFormat="1" ht="15" customHeight="1" x14ac:dyDescent="0.2">
      <c r="A46" s="1"/>
      <c r="B46" s="36"/>
      <c r="C46" s="36"/>
      <c r="D46" s="36"/>
      <c r="E46" s="51"/>
    </row>
    <row r="47" spans="1:5" s="321" customFormat="1" ht="15" customHeight="1" x14ac:dyDescent="0.2">
      <c r="A47" s="1"/>
      <c r="B47" s="33"/>
      <c r="C47" s="33"/>
      <c r="D47" s="33"/>
      <c r="E47" s="51"/>
    </row>
    <row r="48" spans="1:5" s="321" customFormat="1" ht="15" customHeight="1" x14ac:dyDescent="0.2">
      <c r="A48" s="1"/>
      <c r="B48" s="36"/>
      <c r="C48" s="36"/>
      <c r="D48" s="36"/>
      <c r="E48" s="51"/>
    </row>
    <row r="49" spans="1:5" s="321" customFormat="1" ht="15" customHeight="1" x14ac:dyDescent="0.2">
      <c r="A49" s="1"/>
      <c r="B49" s="33"/>
      <c r="C49" s="33"/>
      <c r="D49" s="33"/>
      <c r="E49" s="51"/>
    </row>
    <row r="50" spans="1:5" s="321" customFormat="1" ht="15" customHeight="1" x14ac:dyDescent="0.2">
      <c r="A50" s="1"/>
      <c r="B50" s="36"/>
      <c r="C50" s="36"/>
      <c r="D50" s="36"/>
      <c r="E50" s="51"/>
    </row>
    <row r="51" spans="1:5" s="321" customFormat="1" ht="15" customHeight="1" x14ac:dyDescent="0.2">
      <c r="A51" s="1"/>
      <c r="B51" s="33"/>
      <c r="C51" s="33"/>
      <c r="D51" s="33"/>
      <c r="E51" s="51"/>
    </row>
    <row r="52" spans="1:5" s="321" customFormat="1" ht="15" customHeight="1" x14ac:dyDescent="0.2">
      <c r="A52" s="1"/>
      <c r="B52" s="36"/>
      <c r="C52" s="36"/>
      <c r="D52" s="36"/>
      <c r="E52" s="51"/>
    </row>
    <row r="53" spans="1:5" s="321" customFormat="1" ht="15" customHeight="1" x14ac:dyDescent="0.2">
      <c r="A53" s="1"/>
      <c r="B53" s="33"/>
      <c r="C53" s="33"/>
      <c r="D53" s="33"/>
      <c r="E53" s="51"/>
    </row>
    <row r="54" spans="1:5" s="321" customFormat="1" ht="15" customHeight="1" x14ac:dyDescent="0.2">
      <c r="A54" s="1"/>
      <c r="B54" s="36"/>
      <c r="C54" s="36"/>
      <c r="D54" s="36"/>
      <c r="E54" s="51"/>
    </row>
    <row r="55" spans="1:5" s="321" customFormat="1" ht="15" customHeight="1" x14ac:dyDescent="0.2">
      <c r="A55" s="1"/>
      <c r="B55" s="33"/>
      <c r="C55" s="33"/>
      <c r="D55" s="33"/>
      <c r="E55" s="51"/>
    </row>
    <row r="56" spans="1:5" s="321" customFormat="1" ht="15" customHeight="1" x14ac:dyDescent="0.2">
      <c r="A56" s="1"/>
      <c r="B56" s="36"/>
      <c r="C56" s="36"/>
      <c r="D56" s="36"/>
      <c r="E56" s="51"/>
    </row>
    <row r="57" spans="1:5" s="321" customFormat="1" ht="15" customHeight="1" x14ac:dyDescent="0.2">
      <c r="A57" s="1"/>
      <c r="B57" s="33"/>
      <c r="C57" s="33"/>
      <c r="D57" s="33"/>
      <c r="E57" s="51"/>
    </row>
    <row r="58" spans="1:5" s="321" customFormat="1" ht="15" customHeight="1" x14ac:dyDescent="0.2">
      <c r="A58" s="1"/>
      <c r="B58" s="36"/>
      <c r="C58" s="36"/>
      <c r="D58" s="36"/>
      <c r="E58" s="51"/>
    </row>
    <row r="59" spans="1:5" s="321" customFormat="1" ht="15" customHeight="1" x14ac:dyDescent="0.2">
      <c r="A59" s="1"/>
      <c r="B59" s="33"/>
      <c r="C59" s="33"/>
      <c r="D59" s="33"/>
      <c r="E59" s="51"/>
    </row>
    <row r="60" spans="1:5" s="321" customFormat="1" ht="15" customHeight="1" x14ac:dyDescent="0.2">
      <c r="A60" s="1"/>
      <c r="B60" s="36"/>
      <c r="C60" s="36"/>
      <c r="D60" s="36"/>
      <c r="E60" s="51"/>
    </row>
    <row r="61" spans="1:5" s="321" customFormat="1" ht="15" customHeight="1" x14ac:dyDescent="0.2">
      <c r="A61" s="1"/>
      <c r="B61" s="33"/>
      <c r="C61" s="33"/>
      <c r="D61" s="33"/>
      <c r="E61" s="51"/>
    </row>
    <row r="62" spans="1:5" s="321" customFormat="1" ht="15" customHeight="1" x14ac:dyDescent="0.2">
      <c r="A62" s="1"/>
      <c r="B62" s="36"/>
      <c r="C62" s="36"/>
      <c r="D62" s="36"/>
      <c r="E62" s="51"/>
    </row>
    <row r="63" spans="1:5" s="321" customFormat="1" ht="15" customHeight="1" x14ac:dyDescent="0.2">
      <c r="A63" s="1"/>
      <c r="B63" s="33"/>
      <c r="C63" s="33"/>
      <c r="D63" s="33"/>
      <c r="E63" s="51"/>
    </row>
    <row r="64" spans="1:5" s="321" customFormat="1" ht="15" customHeight="1" x14ac:dyDescent="0.2">
      <c r="A64" s="1"/>
      <c r="B64" s="36"/>
      <c r="C64" s="36"/>
      <c r="D64" s="36"/>
      <c r="E64" s="51"/>
    </row>
    <row r="65" spans="1:5" s="321" customFormat="1" ht="15" customHeight="1" x14ac:dyDescent="0.2">
      <c r="A65" s="1"/>
      <c r="B65" s="33"/>
      <c r="C65" s="33"/>
      <c r="D65" s="33"/>
      <c r="E65" s="51"/>
    </row>
    <row r="66" spans="1:5" s="321" customFormat="1" ht="15" customHeight="1" x14ac:dyDescent="0.2">
      <c r="A66" s="1"/>
      <c r="B66" s="36"/>
      <c r="C66" s="36"/>
      <c r="D66" s="36"/>
      <c r="E66" s="51"/>
    </row>
    <row r="67" spans="1:5" s="321" customFormat="1" ht="15" customHeight="1" x14ac:dyDescent="0.2">
      <c r="A67" s="1"/>
      <c r="B67" s="33"/>
      <c r="C67" s="33"/>
      <c r="D67" s="33"/>
      <c r="E67" s="51"/>
    </row>
    <row r="68" spans="1:5" s="321" customFormat="1" ht="15" customHeight="1" x14ac:dyDescent="0.2">
      <c r="A68" s="1"/>
      <c r="B68" s="36"/>
      <c r="C68" s="36"/>
      <c r="D68" s="36"/>
      <c r="E68" s="51"/>
    </row>
    <row r="69" spans="1:5" s="321" customFormat="1" ht="15" customHeight="1" x14ac:dyDescent="0.2">
      <c r="A69" s="1"/>
      <c r="B69" s="33"/>
      <c r="C69" s="33"/>
      <c r="D69" s="33"/>
      <c r="E69" s="51"/>
    </row>
    <row r="70" spans="1:5" s="321" customFormat="1" ht="15" customHeight="1" x14ac:dyDescent="0.2">
      <c r="A70" s="1"/>
      <c r="B70" s="36"/>
      <c r="C70" s="36"/>
      <c r="D70" s="36"/>
      <c r="E70" s="51"/>
    </row>
    <row r="71" spans="1:5" s="321" customFormat="1" ht="15" customHeight="1" x14ac:dyDescent="0.2">
      <c r="A71" s="1"/>
      <c r="B71" s="33"/>
      <c r="C71" s="33"/>
      <c r="D71" s="33"/>
      <c r="E71" s="51"/>
    </row>
    <row r="72" spans="1:5" s="321" customFormat="1" ht="15" customHeight="1" x14ac:dyDescent="0.2">
      <c r="A72" s="1"/>
      <c r="B72" s="36"/>
      <c r="C72" s="36"/>
      <c r="D72" s="36"/>
      <c r="E72" s="51"/>
    </row>
    <row r="73" spans="1:5" s="321" customFormat="1" ht="15" customHeight="1" x14ac:dyDescent="0.2">
      <c r="A73" s="1"/>
      <c r="B73" s="33"/>
      <c r="C73" s="33"/>
      <c r="D73" s="33"/>
      <c r="E73" s="51"/>
    </row>
    <row r="74" spans="1:5" s="321" customFormat="1" ht="15" customHeight="1" x14ac:dyDescent="0.2">
      <c r="A74" s="1"/>
      <c r="B74" s="36"/>
      <c r="C74" s="36"/>
      <c r="D74" s="36"/>
      <c r="E74" s="51"/>
    </row>
    <row r="75" spans="1:5" s="321" customFormat="1" ht="15" customHeight="1" x14ac:dyDescent="0.2">
      <c r="A75" s="1"/>
      <c r="B75" s="33"/>
      <c r="C75" s="33"/>
      <c r="D75" s="33"/>
      <c r="E75" s="51"/>
    </row>
    <row r="76" spans="1:5" s="321" customFormat="1" ht="15" customHeight="1" x14ac:dyDescent="0.2">
      <c r="A76" s="1"/>
      <c r="B76" s="36"/>
      <c r="C76" s="36"/>
      <c r="D76" s="36"/>
      <c r="E76" s="51"/>
    </row>
    <row r="77" spans="1:5" s="321" customFormat="1" ht="15" customHeight="1" x14ac:dyDescent="0.2">
      <c r="A77" s="1"/>
      <c r="B77" s="33"/>
      <c r="C77" s="33"/>
      <c r="D77" s="33"/>
      <c r="E77" s="51"/>
    </row>
    <row r="78" spans="1:5" s="321" customFormat="1" ht="15" customHeight="1" x14ac:dyDescent="0.2">
      <c r="A78" s="1"/>
      <c r="B78" s="36"/>
      <c r="C78" s="36"/>
      <c r="D78" s="36"/>
      <c r="E78" s="51"/>
    </row>
    <row r="79" spans="1:5" s="321" customFormat="1" ht="15" customHeight="1" x14ac:dyDescent="0.2">
      <c r="A79" s="1"/>
      <c r="B79" s="33"/>
      <c r="C79" s="33"/>
      <c r="D79" s="33"/>
      <c r="E79" s="51"/>
    </row>
    <row r="80" spans="1:5" s="321" customFormat="1" ht="15" customHeight="1" x14ac:dyDescent="0.2">
      <c r="A80" s="1"/>
      <c r="B80" s="36"/>
      <c r="C80" s="36"/>
      <c r="D80" s="36"/>
      <c r="E80" s="51"/>
    </row>
    <row r="81" spans="1:5" s="321" customFormat="1" ht="15" customHeight="1" x14ac:dyDescent="0.2">
      <c r="A81" s="1"/>
      <c r="B81" s="33"/>
      <c r="C81" s="33"/>
      <c r="D81" s="33"/>
      <c r="E81" s="51"/>
    </row>
    <row r="82" spans="1:5" s="321" customFormat="1" ht="15" customHeight="1" x14ac:dyDescent="0.2">
      <c r="A82" s="1"/>
      <c r="B82" s="36"/>
      <c r="C82" s="36"/>
      <c r="D82" s="36"/>
      <c r="E82" s="51"/>
    </row>
    <row r="83" spans="1:5" s="321" customFormat="1" ht="15" customHeight="1" x14ac:dyDescent="0.2">
      <c r="A83" s="1"/>
      <c r="B83" s="33"/>
      <c r="C83" s="33"/>
      <c r="D83" s="33"/>
      <c r="E83" s="51"/>
    </row>
    <row r="84" spans="1:5" s="321" customFormat="1" ht="15" customHeight="1" x14ac:dyDescent="0.2">
      <c r="A84" s="1"/>
      <c r="B84" s="36"/>
      <c r="C84" s="36"/>
      <c r="D84" s="36"/>
      <c r="E84" s="51"/>
    </row>
    <row r="85" spans="1:5" s="321" customFormat="1" ht="15" customHeight="1" x14ac:dyDescent="0.2">
      <c r="A85" s="1"/>
      <c r="B85" s="33"/>
      <c r="C85" s="33"/>
      <c r="D85" s="33"/>
      <c r="E85" s="51"/>
    </row>
    <row r="86" spans="1:5" s="321" customFormat="1" ht="15" customHeight="1" x14ac:dyDescent="0.2">
      <c r="A86" s="1"/>
      <c r="B86" s="36"/>
      <c r="C86" s="36"/>
      <c r="D86" s="36"/>
      <c r="E86" s="51"/>
    </row>
    <row r="87" spans="1:5" s="321" customFormat="1" ht="15" customHeight="1" x14ac:dyDescent="0.2">
      <c r="A87" s="1"/>
      <c r="B87" s="33"/>
      <c r="C87" s="33"/>
      <c r="D87" s="33"/>
      <c r="E87" s="51"/>
    </row>
    <row r="88" spans="1:5" s="321" customFormat="1" ht="15" customHeight="1" x14ac:dyDescent="0.2">
      <c r="A88" s="1"/>
      <c r="B88" s="36"/>
      <c r="C88" s="36"/>
      <c r="D88" s="36"/>
      <c r="E88" s="51"/>
    </row>
    <row r="89" spans="1:5" s="321" customFormat="1" ht="15" customHeight="1" x14ac:dyDescent="0.2">
      <c r="A89" s="1"/>
      <c r="B89" s="33"/>
      <c r="C89" s="33"/>
      <c r="D89" s="33"/>
      <c r="E89" s="51"/>
    </row>
    <row r="90" spans="1:5" s="321" customFormat="1" ht="15" customHeight="1" x14ac:dyDescent="0.2">
      <c r="A90" s="1"/>
      <c r="B90" s="36"/>
      <c r="C90" s="36"/>
      <c r="D90" s="36"/>
      <c r="E90" s="51"/>
    </row>
    <row r="91" spans="1:5" s="321" customFormat="1" ht="15" customHeight="1" x14ac:dyDescent="0.2">
      <c r="A91" s="1"/>
      <c r="B91" s="33"/>
      <c r="C91" s="33"/>
      <c r="D91" s="33"/>
      <c r="E91" s="51"/>
    </row>
    <row r="92" spans="1:5" s="321" customFormat="1" ht="15" customHeight="1" x14ac:dyDescent="0.2">
      <c r="A92" s="1"/>
      <c r="B92" s="36"/>
      <c r="C92" s="36"/>
      <c r="D92" s="36"/>
      <c r="E92" s="51"/>
    </row>
    <row r="93" spans="1:5" s="321" customFormat="1" ht="15" customHeight="1" x14ac:dyDescent="0.2">
      <c r="A93" s="1"/>
      <c r="B93" s="33"/>
      <c r="C93" s="33"/>
      <c r="D93" s="33"/>
      <c r="E93" s="51"/>
    </row>
    <row r="94" spans="1:5" s="321" customFormat="1" ht="15" customHeight="1" x14ac:dyDescent="0.2">
      <c r="A94" s="1"/>
      <c r="B94" s="36"/>
      <c r="C94" s="36"/>
      <c r="D94" s="36"/>
      <c r="E94" s="51"/>
    </row>
    <row r="95" spans="1:5" s="321" customFormat="1" ht="15" customHeight="1" x14ac:dyDescent="0.2">
      <c r="A95" s="1"/>
      <c r="B95" s="33"/>
      <c r="C95" s="33"/>
      <c r="D95" s="33"/>
      <c r="E95" s="51"/>
    </row>
    <row r="96" spans="1:5" s="321" customFormat="1" ht="15" customHeight="1" x14ac:dyDescent="0.2">
      <c r="A96" s="1"/>
      <c r="B96" s="36"/>
      <c r="C96" s="36"/>
      <c r="D96" s="36"/>
      <c r="E96" s="51"/>
    </row>
    <row r="97" spans="1:5" s="321" customFormat="1" ht="15" customHeight="1" x14ac:dyDescent="0.2">
      <c r="A97" s="1"/>
      <c r="B97" s="33"/>
      <c r="C97" s="33"/>
      <c r="D97" s="33"/>
      <c r="E97" s="51"/>
    </row>
    <row r="98" spans="1:5" s="321" customFormat="1" ht="15" customHeight="1" x14ac:dyDescent="0.2">
      <c r="A98" s="1"/>
      <c r="B98" s="36"/>
      <c r="C98" s="36"/>
      <c r="D98" s="36"/>
      <c r="E98" s="51"/>
    </row>
    <row r="99" spans="1:5" s="321" customFormat="1" ht="15" customHeight="1" x14ac:dyDescent="0.2">
      <c r="A99" s="1"/>
      <c r="B99" s="33"/>
      <c r="C99" s="33"/>
      <c r="D99" s="33"/>
      <c r="E99" s="51"/>
    </row>
    <row r="100" spans="1:5" s="321" customFormat="1" ht="15" customHeight="1" x14ac:dyDescent="0.2">
      <c r="A100" s="1"/>
      <c r="B100" s="36"/>
      <c r="C100" s="36"/>
      <c r="D100" s="36"/>
      <c r="E100" s="51"/>
    </row>
    <row r="101" spans="1:5" s="321" customFormat="1" ht="15" customHeight="1" x14ac:dyDescent="0.2">
      <c r="A101" s="1"/>
      <c r="B101" s="33"/>
      <c r="C101" s="33"/>
      <c r="D101" s="33"/>
      <c r="E101" s="51"/>
    </row>
    <row r="102" spans="1:5" s="321" customFormat="1" ht="15" customHeight="1" x14ac:dyDescent="0.2">
      <c r="A102" s="1"/>
      <c r="B102" s="36"/>
      <c r="C102" s="36"/>
      <c r="D102" s="36"/>
      <c r="E102" s="51"/>
    </row>
    <row r="103" spans="1:5" s="321" customFormat="1" ht="15" customHeight="1" x14ac:dyDescent="0.2">
      <c r="A103" s="1"/>
      <c r="B103" s="33"/>
      <c r="C103" s="33"/>
      <c r="D103" s="33"/>
      <c r="E103" s="51"/>
    </row>
    <row r="104" spans="1:5" s="321" customFormat="1" ht="15" customHeight="1" x14ac:dyDescent="0.2">
      <c r="A104" s="1"/>
      <c r="B104" s="36"/>
      <c r="C104" s="36"/>
      <c r="D104" s="36"/>
      <c r="E104" s="51"/>
    </row>
    <row r="105" spans="1:5" s="321" customFormat="1" ht="15" customHeight="1" x14ac:dyDescent="0.2">
      <c r="A105" s="1"/>
      <c r="B105" s="33"/>
      <c r="C105" s="33"/>
      <c r="D105" s="33"/>
      <c r="E105" s="51"/>
    </row>
    <row r="106" spans="1:5" s="321" customFormat="1" ht="15" customHeight="1" x14ac:dyDescent="0.2">
      <c r="A106" s="1"/>
      <c r="B106" s="45"/>
      <c r="C106" s="45"/>
      <c r="D106" s="45"/>
      <c r="E106" s="51"/>
    </row>
    <row r="107" spans="1:5" ht="17.850000000000001" customHeight="1" x14ac:dyDescent="0.2">
      <c r="B107" s="42"/>
      <c r="C107" s="42"/>
      <c r="D107" s="44"/>
      <c r="E107" s="53"/>
    </row>
    <row r="108" spans="1:5" ht="17.850000000000001" customHeight="1" x14ac:dyDescent="0.2">
      <c r="B108" s="42"/>
      <c r="C108" s="42"/>
      <c r="D108" s="44"/>
      <c r="E108" s="53"/>
    </row>
    <row r="109" spans="1:5" ht="17.850000000000001" customHeight="1" x14ac:dyDescent="0.2">
      <c r="B109" s="42"/>
      <c r="C109" s="42"/>
      <c r="D109" s="44"/>
      <c r="E109" s="53"/>
    </row>
    <row r="110" spans="1:5" ht="17.850000000000001" customHeight="1" x14ac:dyDescent="0.2">
      <c r="B110" s="42"/>
      <c r="C110" s="42"/>
      <c r="D110" s="44"/>
      <c r="E110" s="53"/>
    </row>
  </sheetData>
  <sheetProtection algorithmName="SHA-512" hashValue="t/ayxp6++3soFVsnZ2nxtg14DliaxgenyMtTbiDpuJAczWU+/XTloBFpocNfjwljpIWY6x6eRtlFcl5izj4/0w==" saltValue="XL5QoWQNEv38+/XjvYTMkQ=="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82" priority="2"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81" priority="1" stopIfTrue="1">
      <formula>B8=""</formula>
    </cfRule>
  </conditionalFormatting>
  <dataValidations count="2">
    <dataValidation type="decimal" operator="greaterThanOrEqual" allowBlank="1" showInputMessage="1" showErrorMessage="1" sqref="D107:D1048576" xr:uid="{CCB83862-9ABF-4AAA-8795-6DECBE2BADB6}">
      <formula1>0</formula1>
    </dataValidation>
    <dataValidation type="list" allowBlank="1" showInputMessage="1" showErrorMessage="1" sqref="D7:D106" xr:uid="{DA53DDE3-5D84-45FA-B225-C7150226EEDC}">
      <formula1>"Ownership,Control,CEO,Chairman,Other"</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4FB6D-72B7-4882-8038-E2FAEA8973C7}">
  <dimension ref="A1:F107"/>
  <sheetViews>
    <sheetView workbookViewId="0"/>
  </sheetViews>
  <sheetFormatPr defaultColWidth="0" defaultRowHeight="14.25" zeroHeight="1" x14ac:dyDescent="0.2"/>
  <cols>
    <col min="1" max="1" width="2.5" style="54" customWidth="1"/>
    <col min="2" max="3" width="25" style="54" customWidth="1"/>
    <col min="4" max="4" width="19.625" style="54" customWidth="1"/>
    <col min="5" max="5" width="19.25" style="54" customWidth="1"/>
    <col min="6" max="6" width="18.75" style="54" customWidth="1"/>
    <col min="7" max="16384" width="9" style="54" hidden="1"/>
  </cols>
  <sheetData>
    <row r="1" spans="1:6" s="72" customFormat="1" ht="15.75" customHeight="1" x14ac:dyDescent="0.2">
      <c r="A1" s="335" t="str">
        <f>LUPKOD&amp;" "&amp;FONDNAMN</f>
        <v xml:space="preserve">LUP 2026-4 </v>
      </c>
    </row>
    <row r="2" spans="1:6" ht="7.5" customHeight="1" x14ac:dyDescent="0.2">
      <c r="A2" s="1"/>
      <c r="B2" s="1"/>
      <c r="C2" s="1"/>
      <c r="D2" s="1"/>
      <c r="E2" s="1"/>
      <c r="F2" s="1"/>
    </row>
    <row r="3" spans="1:6" ht="39" customHeight="1" x14ac:dyDescent="0.2">
      <c r="A3" s="1"/>
      <c r="B3" s="1"/>
      <c r="C3" s="1"/>
      <c r="D3" s="1"/>
      <c r="E3" s="1"/>
      <c r="F3" s="1"/>
    </row>
    <row r="4" spans="1:6" ht="30" customHeight="1" x14ac:dyDescent="0.2">
      <c r="A4" s="1"/>
      <c r="B4" s="294" t="s">
        <v>195</v>
      </c>
      <c r="C4" s="294"/>
      <c r="D4" s="1"/>
      <c r="E4" s="1"/>
      <c r="F4" s="1"/>
    </row>
    <row r="5" spans="1:6" ht="22.5" customHeight="1" x14ac:dyDescent="0.2">
      <c r="A5" s="1"/>
      <c r="B5" s="409" t="s">
        <v>181</v>
      </c>
      <c r="C5" s="409"/>
      <c r="D5" s="410"/>
      <c r="E5" s="410"/>
      <c r="F5" s="51"/>
    </row>
    <row r="6" spans="1:6" ht="22.5" customHeight="1" x14ac:dyDescent="0.2">
      <c r="A6" s="1"/>
      <c r="B6" s="203" t="s">
        <v>33</v>
      </c>
      <c r="C6" s="203" t="s">
        <v>34</v>
      </c>
      <c r="D6" s="203" t="s">
        <v>35</v>
      </c>
      <c r="E6" s="203" t="s">
        <v>36</v>
      </c>
      <c r="F6" s="59" t="str">
        <f>IF(B7="",("Information is missing"), (""))</f>
        <v>Information is missing</v>
      </c>
    </row>
    <row r="7" spans="1:6" ht="15" customHeight="1" x14ac:dyDescent="0.2">
      <c r="A7" s="1"/>
      <c r="B7" s="33"/>
      <c r="C7" s="33"/>
      <c r="D7" s="33"/>
      <c r="E7" s="55"/>
      <c r="F7" s="56"/>
    </row>
    <row r="8" spans="1:6" ht="15" customHeight="1" x14ac:dyDescent="0.2">
      <c r="A8" s="1"/>
      <c r="B8" s="36"/>
      <c r="C8" s="36"/>
      <c r="D8" s="36"/>
      <c r="E8" s="57"/>
      <c r="F8" s="52"/>
    </row>
    <row r="9" spans="1:6" ht="15" customHeight="1" x14ac:dyDescent="0.2">
      <c r="A9" s="1"/>
      <c r="B9" s="33"/>
      <c r="C9" s="33"/>
      <c r="D9" s="33"/>
      <c r="E9" s="55"/>
      <c r="F9" s="51"/>
    </row>
    <row r="10" spans="1:6" ht="15" customHeight="1" x14ac:dyDescent="0.2">
      <c r="A10" s="1"/>
      <c r="B10" s="36"/>
      <c r="C10" s="36"/>
      <c r="D10" s="36"/>
      <c r="E10" s="57"/>
      <c r="F10" s="51"/>
    </row>
    <row r="11" spans="1:6" ht="15" customHeight="1" x14ac:dyDescent="0.2">
      <c r="A11" s="1"/>
      <c r="B11" s="33"/>
      <c r="C11" s="33"/>
      <c r="D11" s="33"/>
      <c r="E11" s="55"/>
      <c r="F11" s="51"/>
    </row>
    <row r="12" spans="1:6" ht="15" customHeight="1" x14ac:dyDescent="0.2">
      <c r="A12" s="1"/>
      <c r="B12" s="36"/>
      <c r="C12" s="36"/>
      <c r="D12" s="36"/>
      <c r="E12" s="57"/>
      <c r="F12" s="51"/>
    </row>
    <row r="13" spans="1:6" ht="15" customHeight="1" x14ac:dyDescent="0.2">
      <c r="A13" s="1"/>
      <c r="B13" s="33"/>
      <c r="C13" s="33"/>
      <c r="D13" s="33"/>
      <c r="E13" s="55"/>
      <c r="F13" s="51"/>
    </row>
    <row r="14" spans="1:6" ht="15" customHeight="1" x14ac:dyDescent="0.2">
      <c r="A14" s="1"/>
      <c r="B14" s="36"/>
      <c r="C14" s="36"/>
      <c r="D14" s="36"/>
      <c r="E14" s="57"/>
      <c r="F14" s="51"/>
    </row>
    <row r="15" spans="1:6" ht="15" customHeight="1" x14ac:dyDescent="0.2">
      <c r="A15" s="1"/>
      <c r="B15" s="33"/>
      <c r="C15" s="33"/>
      <c r="D15" s="33"/>
      <c r="E15" s="55"/>
      <c r="F15" s="51"/>
    </row>
    <row r="16" spans="1:6" ht="15" customHeight="1" x14ac:dyDescent="0.2">
      <c r="A16" s="1"/>
      <c r="B16" s="36"/>
      <c r="C16" s="36"/>
      <c r="D16" s="36"/>
      <c r="E16" s="57"/>
      <c r="F16" s="51"/>
    </row>
    <row r="17" spans="1:6" ht="15" customHeight="1" x14ac:dyDescent="0.2">
      <c r="A17" s="1"/>
      <c r="B17" s="33"/>
      <c r="C17" s="33"/>
      <c r="D17" s="33"/>
      <c r="E17" s="55"/>
      <c r="F17" s="51"/>
    </row>
    <row r="18" spans="1:6" ht="15" customHeight="1" x14ac:dyDescent="0.2">
      <c r="A18" s="1"/>
      <c r="B18" s="36"/>
      <c r="C18" s="36"/>
      <c r="D18" s="36"/>
      <c r="E18" s="57"/>
      <c r="F18" s="51"/>
    </row>
    <row r="19" spans="1:6" ht="15" customHeight="1" x14ac:dyDescent="0.2">
      <c r="A19" s="1"/>
      <c r="B19" s="33"/>
      <c r="C19" s="33"/>
      <c r="D19" s="33"/>
      <c r="E19" s="55"/>
      <c r="F19" s="51"/>
    </row>
    <row r="20" spans="1:6" ht="15" customHeight="1" x14ac:dyDescent="0.2">
      <c r="A20" s="1"/>
      <c r="B20" s="36"/>
      <c r="C20" s="36"/>
      <c r="D20" s="36"/>
      <c r="E20" s="57"/>
      <c r="F20" s="51"/>
    </row>
    <row r="21" spans="1:6" ht="15" customHeight="1" x14ac:dyDescent="0.2">
      <c r="A21" s="1"/>
      <c r="B21" s="33"/>
      <c r="C21" s="33"/>
      <c r="D21" s="33"/>
      <c r="E21" s="55"/>
      <c r="F21" s="51"/>
    </row>
    <row r="22" spans="1:6" ht="15" customHeight="1" x14ac:dyDescent="0.2">
      <c r="A22" s="1"/>
      <c r="B22" s="36"/>
      <c r="C22" s="36"/>
      <c r="D22" s="36"/>
      <c r="E22" s="57"/>
      <c r="F22" s="51"/>
    </row>
    <row r="23" spans="1:6" ht="15" customHeight="1" x14ac:dyDescent="0.2">
      <c r="A23" s="1"/>
      <c r="B23" s="33"/>
      <c r="C23" s="33"/>
      <c r="D23" s="33"/>
      <c r="E23" s="55"/>
      <c r="F23" s="51"/>
    </row>
    <row r="24" spans="1:6" ht="15" customHeight="1" x14ac:dyDescent="0.2">
      <c r="A24" s="1"/>
      <c r="B24" s="36"/>
      <c r="C24" s="36"/>
      <c r="D24" s="36"/>
      <c r="E24" s="57"/>
      <c r="F24" s="51"/>
    </row>
    <row r="25" spans="1:6" ht="15" customHeight="1" x14ac:dyDescent="0.2">
      <c r="A25" s="1"/>
      <c r="B25" s="33"/>
      <c r="C25" s="33"/>
      <c r="D25" s="33"/>
      <c r="E25" s="55"/>
      <c r="F25" s="51"/>
    </row>
    <row r="26" spans="1:6" ht="15" customHeight="1" x14ac:dyDescent="0.2">
      <c r="A26" s="1"/>
      <c r="B26" s="36"/>
      <c r="C26" s="36"/>
      <c r="D26" s="36"/>
      <c r="E26" s="57"/>
      <c r="F26" s="51"/>
    </row>
    <row r="27" spans="1:6" ht="15" customHeight="1" x14ac:dyDescent="0.2">
      <c r="A27" s="1"/>
      <c r="B27" s="33"/>
      <c r="C27" s="33"/>
      <c r="D27" s="33"/>
      <c r="E27" s="55"/>
      <c r="F27" s="51"/>
    </row>
    <row r="28" spans="1:6" ht="15" customHeight="1" x14ac:dyDescent="0.2">
      <c r="A28" s="1"/>
      <c r="B28" s="36"/>
      <c r="C28" s="36"/>
      <c r="D28" s="36"/>
      <c r="E28" s="57"/>
      <c r="F28" s="51"/>
    </row>
    <row r="29" spans="1:6" ht="15" customHeight="1" x14ac:dyDescent="0.2">
      <c r="A29" s="1"/>
      <c r="B29" s="33"/>
      <c r="C29" s="33"/>
      <c r="D29" s="33"/>
      <c r="E29" s="55"/>
      <c r="F29" s="51"/>
    </row>
    <row r="30" spans="1:6" ht="15" customHeight="1" x14ac:dyDescent="0.2">
      <c r="A30" s="1"/>
      <c r="B30" s="36"/>
      <c r="C30" s="36"/>
      <c r="D30" s="36"/>
      <c r="E30" s="57"/>
      <c r="F30" s="51"/>
    </row>
    <row r="31" spans="1:6" ht="15" customHeight="1" x14ac:dyDescent="0.2">
      <c r="A31" s="1"/>
      <c r="B31" s="33"/>
      <c r="C31" s="33"/>
      <c r="D31" s="33"/>
      <c r="E31" s="55"/>
      <c r="F31" s="51"/>
    </row>
    <row r="32" spans="1:6" ht="15" customHeight="1" x14ac:dyDescent="0.2">
      <c r="A32" s="1"/>
      <c r="B32" s="36"/>
      <c r="C32" s="36"/>
      <c r="D32" s="36"/>
      <c r="E32" s="57"/>
      <c r="F32" s="51"/>
    </row>
    <row r="33" spans="1:6" ht="15" customHeight="1" x14ac:dyDescent="0.2">
      <c r="A33" s="1"/>
      <c r="B33" s="33"/>
      <c r="C33" s="33"/>
      <c r="D33" s="33"/>
      <c r="E33" s="55"/>
      <c r="F33" s="51"/>
    </row>
    <row r="34" spans="1:6" ht="15" customHeight="1" x14ac:dyDescent="0.2">
      <c r="A34" s="1"/>
      <c r="B34" s="36"/>
      <c r="C34" s="36"/>
      <c r="D34" s="36"/>
      <c r="E34" s="57"/>
      <c r="F34" s="51"/>
    </row>
    <row r="35" spans="1:6" ht="15" customHeight="1" x14ac:dyDescent="0.2">
      <c r="A35" s="1"/>
      <c r="B35" s="33"/>
      <c r="C35" s="33"/>
      <c r="D35" s="33"/>
      <c r="E35" s="55"/>
      <c r="F35" s="51"/>
    </row>
    <row r="36" spans="1:6" ht="15" customHeight="1" x14ac:dyDescent="0.2">
      <c r="A36" s="1"/>
      <c r="B36" s="36"/>
      <c r="C36" s="36"/>
      <c r="D36" s="36"/>
      <c r="E36" s="57"/>
      <c r="F36" s="51"/>
    </row>
    <row r="37" spans="1:6" ht="15" customHeight="1" x14ac:dyDescent="0.2">
      <c r="A37" s="1"/>
      <c r="B37" s="33"/>
      <c r="C37" s="33"/>
      <c r="D37" s="33"/>
      <c r="E37" s="55"/>
      <c r="F37" s="51"/>
    </row>
    <row r="38" spans="1:6" ht="15" customHeight="1" x14ac:dyDescent="0.2">
      <c r="A38" s="1"/>
      <c r="B38" s="36"/>
      <c r="C38" s="36"/>
      <c r="D38" s="36"/>
      <c r="E38" s="57"/>
      <c r="F38" s="51"/>
    </row>
    <row r="39" spans="1:6" ht="15" customHeight="1" x14ac:dyDescent="0.2">
      <c r="A39" s="1"/>
      <c r="B39" s="33"/>
      <c r="C39" s="33"/>
      <c r="D39" s="33"/>
      <c r="E39" s="55"/>
      <c r="F39" s="51"/>
    </row>
    <row r="40" spans="1:6" ht="15" customHeight="1" x14ac:dyDescent="0.2">
      <c r="A40" s="1"/>
      <c r="B40" s="36"/>
      <c r="C40" s="36"/>
      <c r="D40" s="36"/>
      <c r="E40" s="57"/>
      <c r="F40" s="51"/>
    </row>
    <row r="41" spans="1:6" ht="15" customHeight="1" x14ac:dyDescent="0.2">
      <c r="A41" s="1"/>
      <c r="B41" s="33"/>
      <c r="C41" s="33"/>
      <c r="D41" s="33"/>
      <c r="E41" s="55"/>
      <c r="F41" s="51"/>
    </row>
    <row r="42" spans="1:6" ht="15" customHeight="1" x14ac:dyDescent="0.2">
      <c r="A42" s="1"/>
      <c r="B42" s="36"/>
      <c r="C42" s="36"/>
      <c r="D42" s="36"/>
      <c r="E42" s="57"/>
      <c r="F42" s="51"/>
    </row>
    <row r="43" spans="1:6" ht="15" customHeight="1" x14ac:dyDescent="0.2">
      <c r="A43" s="1"/>
      <c r="B43" s="33"/>
      <c r="C43" s="33"/>
      <c r="D43" s="33"/>
      <c r="E43" s="55"/>
      <c r="F43" s="51"/>
    </row>
    <row r="44" spans="1:6" ht="15" customHeight="1" x14ac:dyDescent="0.2">
      <c r="A44" s="1"/>
      <c r="B44" s="36"/>
      <c r="C44" s="36"/>
      <c r="D44" s="36"/>
      <c r="E44" s="57"/>
      <c r="F44" s="51"/>
    </row>
    <row r="45" spans="1:6" ht="15" customHeight="1" x14ac:dyDescent="0.2">
      <c r="A45" s="1"/>
      <c r="B45" s="33"/>
      <c r="C45" s="33"/>
      <c r="D45" s="33"/>
      <c r="E45" s="55"/>
      <c r="F45" s="51"/>
    </row>
    <row r="46" spans="1:6" ht="15" customHeight="1" x14ac:dyDescent="0.2">
      <c r="A46" s="1"/>
      <c r="B46" s="36"/>
      <c r="C46" s="36"/>
      <c r="D46" s="36"/>
      <c r="E46" s="57"/>
      <c r="F46" s="51"/>
    </row>
    <row r="47" spans="1:6" ht="15" customHeight="1" x14ac:dyDescent="0.2">
      <c r="A47" s="1"/>
      <c r="B47" s="33"/>
      <c r="C47" s="33"/>
      <c r="D47" s="33"/>
      <c r="E47" s="55"/>
      <c r="F47" s="51"/>
    </row>
    <row r="48" spans="1:6" ht="15" customHeight="1" x14ac:dyDescent="0.2">
      <c r="A48" s="1"/>
      <c r="B48" s="36"/>
      <c r="C48" s="36"/>
      <c r="D48" s="36"/>
      <c r="E48" s="57"/>
      <c r="F48" s="51"/>
    </row>
    <row r="49" spans="1:6" ht="15" customHeight="1" x14ac:dyDescent="0.2">
      <c r="A49" s="1"/>
      <c r="B49" s="33"/>
      <c r="C49" s="33"/>
      <c r="D49" s="33"/>
      <c r="E49" s="55"/>
      <c r="F49" s="51"/>
    </row>
    <row r="50" spans="1:6" ht="15" customHeight="1" x14ac:dyDescent="0.2">
      <c r="A50" s="1"/>
      <c r="B50" s="36"/>
      <c r="C50" s="36"/>
      <c r="D50" s="36"/>
      <c r="E50" s="57"/>
      <c r="F50" s="51"/>
    </row>
    <row r="51" spans="1:6" ht="15" customHeight="1" x14ac:dyDescent="0.2">
      <c r="A51" s="1"/>
      <c r="B51" s="33"/>
      <c r="C51" s="33"/>
      <c r="D51" s="33"/>
      <c r="E51" s="55"/>
      <c r="F51" s="51"/>
    </row>
    <row r="52" spans="1:6" ht="15" customHeight="1" x14ac:dyDescent="0.2">
      <c r="A52" s="1"/>
      <c r="B52" s="36"/>
      <c r="C52" s="36"/>
      <c r="D52" s="36"/>
      <c r="E52" s="57"/>
      <c r="F52" s="51"/>
    </row>
    <row r="53" spans="1:6" ht="15" customHeight="1" x14ac:dyDescent="0.2">
      <c r="A53" s="1"/>
      <c r="B53" s="33"/>
      <c r="C53" s="33"/>
      <c r="D53" s="33"/>
      <c r="E53" s="55"/>
      <c r="F53" s="51"/>
    </row>
    <row r="54" spans="1:6" ht="15" customHeight="1" x14ac:dyDescent="0.2">
      <c r="A54" s="1"/>
      <c r="B54" s="36"/>
      <c r="C54" s="36"/>
      <c r="D54" s="36"/>
      <c r="E54" s="57"/>
      <c r="F54" s="51"/>
    </row>
    <row r="55" spans="1:6" ht="15" customHeight="1" x14ac:dyDescent="0.2">
      <c r="A55" s="1"/>
      <c r="B55" s="33"/>
      <c r="C55" s="33"/>
      <c r="D55" s="33"/>
      <c r="E55" s="55"/>
      <c r="F55" s="51"/>
    </row>
    <row r="56" spans="1:6" ht="15" customHeight="1" x14ac:dyDescent="0.2">
      <c r="A56" s="1"/>
      <c r="B56" s="36"/>
      <c r="C56" s="36"/>
      <c r="D56" s="36"/>
      <c r="E56" s="57"/>
      <c r="F56" s="51"/>
    </row>
    <row r="57" spans="1:6" ht="15" customHeight="1" x14ac:dyDescent="0.2">
      <c r="A57" s="1"/>
      <c r="B57" s="33"/>
      <c r="C57" s="33"/>
      <c r="D57" s="33"/>
      <c r="E57" s="55"/>
      <c r="F57" s="51"/>
    </row>
    <row r="58" spans="1:6" ht="15" customHeight="1" x14ac:dyDescent="0.2">
      <c r="A58" s="1"/>
      <c r="B58" s="36"/>
      <c r="C58" s="36"/>
      <c r="D58" s="36"/>
      <c r="E58" s="57"/>
      <c r="F58" s="51"/>
    </row>
    <row r="59" spans="1:6" ht="15" customHeight="1" x14ac:dyDescent="0.2">
      <c r="A59" s="1"/>
      <c r="B59" s="33"/>
      <c r="C59" s="33"/>
      <c r="D59" s="33"/>
      <c r="E59" s="55"/>
      <c r="F59" s="51"/>
    </row>
    <row r="60" spans="1:6" ht="15" customHeight="1" x14ac:dyDescent="0.2">
      <c r="A60" s="1"/>
      <c r="B60" s="36"/>
      <c r="C60" s="36"/>
      <c r="D60" s="36"/>
      <c r="E60" s="57"/>
      <c r="F60" s="51"/>
    </row>
    <row r="61" spans="1:6" ht="15" customHeight="1" x14ac:dyDescent="0.2">
      <c r="A61" s="1"/>
      <c r="B61" s="33"/>
      <c r="C61" s="33"/>
      <c r="D61" s="33"/>
      <c r="E61" s="55"/>
      <c r="F61" s="51"/>
    </row>
    <row r="62" spans="1:6" ht="15" customHeight="1" x14ac:dyDescent="0.2">
      <c r="A62" s="1"/>
      <c r="B62" s="36"/>
      <c r="C62" s="36"/>
      <c r="D62" s="36"/>
      <c r="E62" s="57"/>
      <c r="F62" s="51"/>
    </row>
    <row r="63" spans="1:6" ht="15" customHeight="1" x14ac:dyDescent="0.2">
      <c r="A63" s="1"/>
      <c r="B63" s="33"/>
      <c r="C63" s="33"/>
      <c r="D63" s="33"/>
      <c r="E63" s="55"/>
      <c r="F63" s="51"/>
    </row>
    <row r="64" spans="1:6" ht="15" customHeight="1" x14ac:dyDescent="0.2">
      <c r="A64" s="1"/>
      <c r="B64" s="36"/>
      <c r="C64" s="36"/>
      <c r="D64" s="36"/>
      <c r="E64" s="57"/>
      <c r="F64" s="51"/>
    </row>
    <row r="65" spans="1:6" ht="15" customHeight="1" x14ac:dyDescent="0.2">
      <c r="A65" s="1"/>
      <c r="B65" s="33"/>
      <c r="C65" s="33"/>
      <c r="D65" s="33"/>
      <c r="E65" s="55"/>
      <c r="F65" s="51"/>
    </row>
    <row r="66" spans="1:6" ht="15" customHeight="1" x14ac:dyDescent="0.2">
      <c r="A66" s="1"/>
      <c r="B66" s="36"/>
      <c r="C66" s="36"/>
      <c r="D66" s="36"/>
      <c r="E66" s="57"/>
      <c r="F66" s="51"/>
    </row>
    <row r="67" spans="1:6" ht="15" customHeight="1" x14ac:dyDescent="0.2">
      <c r="A67" s="1"/>
      <c r="B67" s="33"/>
      <c r="C67" s="33"/>
      <c r="D67" s="33"/>
      <c r="E67" s="55"/>
      <c r="F67" s="51"/>
    </row>
    <row r="68" spans="1:6" ht="15" customHeight="1" x14ac:dyDescent="0.2">
      <c r="A68" s="1"/>
      <c r="B68" s="36"/>
      <c r="C68" s="36"/>
      <c r="D68" s="36"/>
      <c r="E68" s="57"/>
      <c r="F68" s="51"/>
    </row>
    <row r="69" spans="1:6" ht="15" customHeight="1" x14ac:dyDescent="0.2">
      <c r="A69" s="1"/>
      <c r="B69" s="33"/>
      <c r="C69" s="33"/>
      <c r="D69" s="33"/>
      <c r="E69" s="55"/>
      <c r="F69" s="51"/>
    </row>
    <row r="70" spans="1:6" ht="15" customHeight="1" x14ac:dyDescent="0.2">
      <c r="A70" s="1"/>
      <c r="B70" s="36"/>
      <c r="C70" s="36"/>
      <c r="D70" s="36"/>
      <c r="E70" s="57"/>
      <c r="F70" s="51"/>
    </row>
    <row r="71" spans="1:6" ht="15" customHeight="1" x14ac:dyDescent="0.2">
      <c r="A71" s="1"/>
      <c r="B71" s="33"/>
      <c r="C71" s="33"/>
      <c r="D71" s="33"/>
      <c r="E71" s="55"/>
      <c r="F71" s="51"/>
    </row>
    <row r="72" spans="1:6" ht="15" customHeight="1" x14ac:dyDescent="0.2">
      <c r="A72" s="1"/>
      <c r="B72" s="36"/>
      <c r="C72" s="36"/>
      <c r="D72" s="36"/>
      <c r="E72" s="57"/>
      <c r="F72" s="51"/>
    </row>
    <row r="73" spans="1:6" ht="15" customHeight="1" x14ac:dyDescent="0.2">
      <c r="A73" s="1"/>
      <c r="B73" s="33"/>
      <c r="C73" s="33"/>
      <c r="D73" s="33"/>
      <c r="E73" s="55"/>
      <c r="F73" s="51"/>
    </row>
    <row r="74" spans="1:6" ht="15" customHeight="1" x14ac:dyDescent="0.2">
      <c r="A74" s="1"/>
      <c r="B74" s="36"/>
      <c r="C74" s="36"/>
      <c r="D74" s="36"/>
      <c r="E74" s="57"/>
      <c r="F74" s="51"/>
    </row>
    <row r="75" spans="1:6" ht="15" customHeight="1" x14ac:dyDescent="0.2">
      <c r="A75" s="1"/>
      <c r="B75" s="33"/>
      <c r="C75" s="33"/>
      <c r="D75" s="33"/>
      <c r="E75" s="55"/>
      <c r="F75" s="51"/>
    </row>
    <row r="76" spans="1:6" ht="15" customHeight="1" x14ac:dyDescent="0.2">
      <c r="A76" s="1"/>
      <c r="B76" s="36"/>
      <c r="C76" s="36"/>
      <c r="D76" s="36"/>
      <c r="E76" s="57"/>
      <c r="F76" s="51"/>
    </row>
    <row r="77" spans="1:6" ht="15" customHeight="1" x14ac:dyDescent="0.2">
      <c r="A77" s="1"/>
      <c r="B77" s="33"/>
      <c r="C77" s="33"/>
      <c r="D77" s="33"/>
      <c r="E77" s="55"/>
      <c r="F77" s="51"/>
    </row>
    <row r="78" spans="1:6" ht="15" customHeight="1" x14ac:dyDescent="0.2">
      <c r="A78" s="1"/>
      <c r="B78" s="36"/>
      <c r="C78" s="36"/>
      <c r="D78" s="36"/>
      <c r="E78" s="57"/>
      <c r="F78" s="51"/>
    </row>
    <row r="79" spans="1:6" ht="15" customHeight="1" x14ac:dyDescent="0.2">
      <c r="A79" s="1"/>
      <c r="B79" s="33"/>
      <c r="C79" s="33"/>
      <c r="D79" s="33"/>
      <c r="E79" s="55"/>
      <c r="F79" s="51"/>
    </row>
    <row r="80" spans="1:6" ht="15" customHeight="1" x14ac:dyDescent="0.2">
      <c r="A80" s="1"/>
      <c r="B80" s="36"/>
      <c r="C80" s="36"/>
      <c r="D80" s="36"/>
      <c r="E80" s="57"/>
      <c r="F80" s="51"/>
    </row>
    <row r="81" spans="1:6" ht="15" customHeight="1" x14ac:dyDescent="0.2">
      <c r="A81" s="1"/>
      <c r="B81" s="33"/>
      <c r="C81" s="33"/>
      <c r="D81" s="33"/>
      <c r="E81" s="55"/>
      <c r="F81" s="51"/>
    </row>
    <row r="82" spans="1:6" ht="15" customHeight="1" x14ac:dyDescent="0.2">
      <c r="A82" s="1"/>
      <c r="B82" s="36"/>
      <c r="C82" s="36"/>
      <c r="D82" s="36"/>
      <c r="E82" s="57"/>
      <c r="F82" s="51"/>
    </row>
    <row r="83" spans="1:6" ht="15" customHeight="1" x14ac:dyDescent="0.2">
      <c r="A83" s="1"/>
      <c r="B83" s="33"/>
      <c r="C83" s="33"/>
      <c r="D83" s="33"/>
      <c r="E83" s="55"/>
      <c r="F83" s="51"/>
    </row>
    <row r="84" spans="1:6" ht="15" customHeight="1" x14ac:dyDescent="0.2">
      <c r="A84" s="1"/>
      <c r="B84" s="36"/>
      <c r="C84" s="36"/>
      <c r="D84" s="36"/>
      <c r="E84" s="57"/>
      <c r="F84" s="51"/>
    </row>
    <row r="85" spans="1:6" ht="15" customHeight="1" x14ac:dyDescent="0.2">
      <c r="A85" s="1"/>
      <c r="B85" s="33"/>
      <c r="C85" s="33"/>
      <c r="D85" s="33"/>
      <c r="E85" s="55"/>
      <c r="F85" s="51"/>
    </row>
    <row r="86" spans="1:6" ht="15" customHeight="1" x14ac:dyDescent="0.2">
      <c r="A86" s="1"/>
      <c r="B86" s="36"/>
      <c r="C86" s="36"/>
      <c r="D86" s="36"/>
      <c r="E86" s="57"/>
      <c r="F86" s="51"/>
    </row>
    <row r="87" spans="1:6" ht="15" customHeight="1" x14ac:dyDescent="0.2">
      <c r="A87" s="1"/>
      <c r="B87" s="33"/>
      <c r="C87" s="33"/>
      <c r="D87" s="33"/>
      <c r="E87" s="55"/>
      <c r="F87" s="51"/>
    </row>
    <row r="88" spans="1:6" ht="15" customHeight="1" x14ac:dyDescent="0.2">
      <c r="A88" s="1"/>
      <c r="B88" s="36"/>
      <c r="C88" s="36"/>
      <c r="D88" s="36"/>
      <c r="E88" s="57"/>
      <c r="F88" s="51"/>
    </row>
    <row r="89" spans="1:6" ht="15" customHeight="1" x14ac:dyDescent="0.2">
      <c r="A89" s="1"/>
      <c r="B89" s="33"/>
      <c r="C89" s="33"/>
      <c r="D89" s="33"/>
      <c r="E89" s="55"/>
      <c r="F89" s="51"/>
    </row>
    <row r="90" spans="1:6" ht="15" customHeight="1" x14ac:dyDescent="0.2">
      <c r="A90" s="1"/>
      <c r="B90" s="36"/>
      <c r="C90" s="36"/>
      <c r="D90" s="36"/>
      <c r="E90" s="57"/>
      <c r="F90" s="51"/>
    </row>
    <row r="91" spans="1:6" ht="15" customHeight="1" x14ac:dyDescent="0.2">
      <c r="A91" s="1"/>
      <c r="B91" s="33"/>
      <c r="C91" s="33"/>
      <c r="D91" s="33"/>
      <c r="E91" s="55"/>
      <c r="F91" s="51"/>
    </row>
    <row r="92" spans="1:6" ht="15" customHeight="1" x14ac:dyDescent="0.2">
      <c r="A92" s="1"/>
      <c r="B92" s="36"/>
      <c r="C92" s="36"/>
      <c r="D92" s="36"/>
      <c r="E92" s="57"/>
      <c r="F92" s="51"/>
    </row>
    <row r="93" spans="1:6" ht="15" customHeight="1" x14ac:dyDescent="0.2">
      <c r="A93" s="1"/>
      <c r="B93" s="33"/>
      <c r="C93" s="33"/>
      <c r="D93" s="33"/>
      <c r="E93" s="55"/>
      <c r="F93" s="51"/>
    </row>
    <row r="94" spans="1:6" ht="15" customHeight="1" x14ac:dyDescent="0.2">
      <c r="A94" s="1"/>
      <c r="B94" s="36"/>
      <c r="C94" s="36"/>
      <c r="D94" s="36"/>
      <c r="E94" s="57"/>
      <c r="F94" s="51"/>
    </row>
    <row r="95" spans="1:6" ht="15" customHeight="1" x14ac:dyDescent="0.2">
      <c r="A95" s="1"/>
      <c r="B95" s="33"/>
      <c r="C95" s="33"/>
      <c r="D95" s="33"/>
      <c r="E95" s="55"/>
      <c r="F95" s="51"/>
    </row>
    <row r="96" spans="1:6" ht="15" customHeight="1" x14ac:dyDescent="0.2">
      <c r="A96" s="1"/>
      <c r="B96" s="36"/>
      <c r="C96" s="36"/>
      <c r="D96" s="36"/>
      <c r="E96" s="57"/>
      <c r="F96" s="51"/>
    </row>
    <row r="97" spans="1:6" ht="15" customHeight="1" x14ac:dyDescent="0.2">
      <c r="A97" s="1"/>
      <c r="B97" s="33"/>
      <c r="C97" s="33"/>
      <c r="D97" s="33"/>
      <c r="E97" s="55"/>
      <c r="F97" s="51"/>
    </row>
    <row r="98" spans="1:6" ht="15" customHeight="1" x14ac:dyDescent="0.2">
      <c r="A98" s="1"/>
      <c r="B98" s="36"/>
      <c r="C98" s="36"/>
      <c r="D98" s="36"/>
      <c r="E98" s="57"/>
      <c r="F98" s="51"/>
    </row>
    <row r="99" spans="1:6" ht="15" customHeight="1" x14ac:dyDescent="0.2">
      <c r="A99" s="1"/>
      <c r="B99" s="33"/>
      <c r="C99" s="33"/>
      <c r="D99" s="33"/>
      <c r="E99" s="55"/>
      <c r="F99" s="51"/>
    </row>
    <row r="100" spans="1:6" ht="15" customHeight="1" x14ac:dyDescent="0.2">
      <c r="A100" s="1"/>
      <c r="B100" s="36"/>
      <c r="C100" s="36"/>
      <c r="D100" s="36"/>
      <c r="E100" s="57"/>
      <c r="F100" s="51"/>
    </row>
    <row r="101" spans="1:6" ht="15" customHeight="1" x14ac:dyDescent="0.2">
      <c r="A101" s="1"/>
      <c r="B101" s="33"/>
      <c r="C101" s="33"/>
      <c r="D101" s="33"/>
      <c r="E101" s="55"/>
      <c r="F101" s="51"/>
    </row>
    <row r="102" spans="1:6" ht="15" customHeight="1" x14ac:dyDescent="0.2">
      <c r="A102" s="1"/>
      <c r="B102" s="36"/>
      <c r="C102" s="36"/>
      <c r="D102" s="36"/>
      <c r="E102" s="57"/>
      <c r="F102" s="51"/>
    </row>
    <row r="103" spans="1:6" ht="15" customHeight="1" x14ac:dyDescent="0.2">
      <c r="A103" s="1"/>
      <c r="B103" s="33"/>
      <c r="C103" s="33"/>
      <c r="D103" s="33"/>
      <c r="E103" s="55"/>
      <c r="F103" s="51"/>
    </row>
    <row r="104" spans="1:6" ht="15" customHeight="1" x14ac:dyDescent="0.2">
      <c r="A104" s="1"/>
      <c r="B104" s="36"/>
      <c r="C104" s="36"/>
      <c r="D104" s="36"/>
      <c r="E104" s="57"/>
      <c r="F104" s="51"/>
    </row>
    <row r="105" spans="1:6" ht="15" customHeight="1" x14ac:dyDescent="0.2">
      <c r="A105" s="1"/>
      <c r="B105" s="33"/>
      <c r="C105" s="33"/>
      <c r="D105" s="33"/>
      <c r="E105" s="55"/>
      <c r="F105" s="51"/>
    </row>
    <row r="106" spans="1:6" ht="15" customHeight="1" x14ac:dyDescent="0.2">
      <c r="A106" s="1"/>
      <c r="B106" s="45"/>
      <c r="C106" s="45"/>
      <c r="D106" s="45"/>
      <c r="E106" s="58"/>
      <c r="F106" s="51"/>
    </row>
    <row r="107" spans="1:6" x14ac:dyDescent="0.2">
      <c r="A107" s="1"/>
      <c r="B107" s="42"/>
      <c r="C107" s="42"/>
      <c r="D107" s="43"/>
      <c r="E107" s="44"/>
      <c r="F107" s="51"/>
    </row>
  </sheetData>
  <sheetProtection algorithmName="SHA-512" hashValue="DstQJ/NGqLgsqNokFbWes9boNMe6BCJ5lwNjwF0N8rXEptGNFDNNKOCdFbeKJcuKz40sUjzQHNzvod01WCRG8A==" saltValue="nQ0VHUD3+lnYmzvswHAXYg==" spinCount="100000" sheet="1" objects="1" scenarios="1"/>
  <mergeCells count="1">
    <mergeCell ref="B5:E5"/>
  </mergeCells>
  <conditionalFormatting sqref="B7:E7 B9:E9 B11:E11 B13:E13 B15:E15 B17:E17 B19:E19 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cfRule type="expression" dxfId="180" priority="1" stopIfTrue="1">
      <formula>B7=""</formula>
    </cfRule>
  </conditionalFormatting>
  <conditionalFormatting sqref="B8:E8 B10:E10 B12:E12 B14:E14 B16:E16 B18:E18 B20:E20 B22:E22 B24:E24 B26:E26 B28:E28 B30:E30 B32:E32 B34:E34 B36:E36 B38:E38 B40:E40 B42:E42 B44:E44 B46:E46 B48:E48 B50:E50 B52:E52 B54:E54 B56:E56 B58:E58 B60:E60 B62:E62 B64:E64 B66:E66 B68:E68 B70:E70 B72:E72 B74:E74 B76:E76 B78:E78 B80:E80 B82:E82 B84:E84 B86:E86 B88:E88 B90:E90 B92:E92 B94:E94 B96:E96 B98:E98 B100:E100 B102:E102 B104:E104 B106:E106">
    <cfRule type="expression" dxfId="179" priority="2" stopIfTrue="1">
      <formula>B8=""</formula>
    </cfRule>
  </conditionalFormatting>
  <dataValidations count="3">
    <dataValidation type="list" allowBlank="1" showInputMessage="1" showErrorMessage="1" sqref="D7:D106" xr:uid="{AA16E00F-C039-4BA4-8D2E-C9CBEA5C1FB9}">
      <formula1>"Yes,No"</formula1>
    </dataValidation>
    <dataValidation type="decimal" operator="greaterThanOrEqual" allowBlank="1" showInputMessage="1" showErrorMessage="1" sqref="E107" xr:uid="{36B1CC95-4395-4EC1-A3F2-435207B3D4D1}">
      <formula1>0</formula1>
    </dataValidation>
    <dataValidation type="date" operator="greaterThanOrEqual" allowBlank="1" showInputMessage="1" showErrorMessage="1" sqref="E7:E106" xr:uid="{EAD05B16-BCE5-4E1F-99EE-83A4AC20C84B}">
      <formula1>1</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49ADF-49F2-4504-9352-5FB6F2146E78}">
  <sheetPr codeName="Blad6">
    <pageSetUpPr fitToPage="1"/>
  </sheetPr>
  <dimension ref="A1:AC108"/>
  <sheetViews>
    <sheetView zoomScaleNormal="100" workbookViewId="0">
      <selection activeCell="B7" sqref="B7"/>
    </sheetView>
  </sheetViews>
  <sheetFormatPr defaultColWidth="0" defaultRowHeight="0" customHeight="1" zeroHeight="1" x14ac:dyDescent="0.2"/>
  <cols>
    <col min="1" max="1" width="2.5" style="1" customWidth="1"/>
    <col min="2" max="2" width="35" style="28" customWidth="1"/>
    <col min="3" max="3" width="26.25" style="29" customWidth="1"/>
    <col min="4" max="4" width="26.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2026-4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294" t="s">
        <v>194</v>
      </c>
      <c r="C4" s="1"/>
      <c r="D4" s="1"/>
      <c r="E4" s="1"/>
      <c r="F4" s="1"/>
      <c r="G4" s="73"/>
      <c r="H4" s="49"/>
    </row>
    <row r="5" spans="1:8" s="321" customFormat="1" ht="22.5" customHeight="1" x14ac:dyDescent="0.2">
      <c r="A5" s="1"/>
      <c r="B5" s="409" t="s">
        <v>30</v>
      </c>
      <c r="C5" s="410"/>
      <c r="D5" s="410"/>
      <c r="E5" s="51"/>
    </row>
    <row r="6" spans="1:8" s="327" customFormat="1" ht="45" customHeight="1" x14ac:dyDescent="0.2">
      <c r="A6" s="325"/>
      <c r="B6" s="203" t="s">
        <v>210</v>
      </c>
      <c r="C6" s="203" t="s">
        <v>211</v>
      </c>
      <c r="D6" s="203" t="s">
        <v>212</v>
      </c>
      <c r="E6" s="59" t="str">
        <f>IF(B7="",("Information is missing"), (""))</f>
        <v>Information is missing</v>
      </c>
      <c r="F6" s="326" t="s">
        <v>31</v>
      </c>
      <c r="G6" s="326"/>
      <c r="H6" s="326" t="s">
        <v>32</v>
      </c>
    </row>
    <row r="7" spans="1:8" s="321" customFormat="1" ht="15" customHeight="1" x14ac:dyDescent="0.2">
      <c r="A7" s="1"/>
      <c r="B7" s="33"/>
      <c r="C7" s="34"/>
      <c r="D7" s="35"/>
      <c r="E7" s="60"/>
    </row>
    <row r="8" spans="1:8" s="321" customFormat="1" ht="15" customHeight="1" x14ac:dyDescent="0.2">
      <c r="A8" s="1"/>
      <c r="B8" s="36"/>
      <c r="C8" s="37"/>
      <c r="D8" s="38"/>
      <c r="E8" s="51"/>
    </row>
    <row r="9" spans="1:8" s="321" customFormat="1" ht="15" customHeight="1" x14ac:dyDescent="0.2">
      <c r="A9" s="1"/>
      <c r="B9" s="33"/>
      <c r="C9" s="34"/>
      <c r="D9" s="35"/>
      <c r="E9" s="51"/>
    </row>
    <row r="10" spans="1:8" s="321" customFormat="1" ht="15" customHeight="1" x14ac:dyDescent="0.2">
      <c r="A10" s="1"/>
      <c r="B10" s="36"/>
      <c r="C10" s="37"/>
      <c r="D10" s="38"/>
      <c r="E10" s="51"/>
    </row>
    <row r="11" spans="1:8" s="321" customFormat="1" ht="15" customHeight="1" x14ac:dyDescent="0.2">
      <c r="A11" s="1"/>
      <c r="B11" s="33"/>
      <c r="C11" s="34"/>
      <c r="D11" s="35"/>
      <c r="E11" s="51"/>
    </row>
    <row r="12" spans="1:8" s="321" customFormat="1" ht="15" customHeight="1" x14ac:dyDescent="0.2">
      <c r="A12" s="1"/>
      <c r="B12" s="36"/>
      <c r="C12" s="37"/>
      <c r="D12" s="38"/>
      <c r="E12" s="51"/>
    </row>
    <row r="13" spans="1:8" s="321" customFormat="1" ht="15" customHeight="1" x14ac:dyDescent="0.2">
      <c r="A13" s="1"/>
      <c r="B13" s="33"/>
      <c r="C13" s="34"/>
      <c r="D13" s="35"/>
      <c r="E13" s="51"/>
    </row>
    <row r="14" spans="1:8" s="321" customFormat="1" ht="15" customHeight="1" x14ac:dyDescent="0.2">
      <c r="A14" s="1"/>
      <c r="B14" s="36"/>
      <c r="C14" s="37"/>
      <c r="D14" s="38"/>
      <c r="E14" s="51"/>
    </row>
    <row r="15" spans="1:8" s="321" customFormat="1" ht="15" customHeight="1" x14ac:dyDescent="0.2">
      <c r="A15" s="1"/>
      <c r="B15" s="33"/>
      <c r="C15" s="34"/>
      <c r="D15" s="35"/>
      <c r="E15" s="51"/>
    </row>
    <row r="16" spans="1:8" s="321" customFormat="1" ht="15" customHeight="1" x14ac:dyDescent="0.2">
      <c r="A16" s="1"/>
      <c r="B16" s="36"/>
      <c r="C16" s="37"/>
      <c r="D16" s="38"/>
      <c r="E16" s="51"/>
    </row>
    <row r="17" spans="1:5" s="321" customFormat="1" ht="15" customHeight="1" x14ac:dyDescent="0.2">
      <c r="A17" s="1"/>
      <c r="B17" s="33"/>
      <c r="C17" s="34"/>
      <c r="D17" s="35"/>
      <c r="E17" s="51"/>
    </row>
    <row r="18" spans="1:5" s="321" customFormat="1" ht="15" customHeight="1" x14ac:dyDescent="0.2">
      <c r="A18" s="1"/>
      <c r="B18" s="36"/>
      <c r="C18" s="37"/>
      <c r="D18" s="38"/>
      <c r="E18" s="51"/>
    </row>
    <row r="19" spans="1:5" s="321" customFormat="1" ht="15" customHeight="1" x14ac:dyDescent="0.2">
      <c r="A19" s="1"/>
      <c r="B19" s="33"/>
      <c r="C19" s="34"/>
      <c r="D19" s="35"/>
      <c r="E19" s="51"/>
    </row>
    <row r="20" spans="1:5" s="321" customFormat="1" ht="15" customHeight="1" x14ac:dyDescent="0.2">
      <c r="A20" s="1"/>
      <c r="B20" s="36"/>
      <c r="C20" s="37"/>
      <c r="D20" s="38"/>
      <c r="E20" s="51"/>
    </row>
    <row r="21" spans="1:5" s="321" customFormat="1" ht="15" customHeight="1" x14ac:dyDescent="0.2">
      <c r="A21" s="1"/>
      <c r="B21" s="33"/>
      <c r="C21" s="34"/>
      <c r="D21" s="35"/>
      <c r="E21" s="51"/>
    </row>
    <row r="22" spans="1:5" s="321" customFormat="1" ht="15" customHeight="1" x14ac:dyDescent="0.2">
      <c r="A22" s="1"/>
      <c r="B22" s="36"/>
      <c r="C22" s="37"/>
      <c r="D22" s="38"/>
      <c r="E22" s="51"/>
    </row>
    <row r="23" spans="1:5" s="321" customFormat="1" ht="15" customHeight="1" x14ac:dyDescent="0.2">
      <c r="A23" s="1"/>
      <c r="B23" s="33"/>
      <c r="C23" s="34"/>
      <c r="D23" s="35"/>
      <c r="E23" s="51"/>
    </row>
    <row r="24" spans="1:5" s="321" customFormat="1" ht="15" customHeight="1" x14ac:dyDescent="0.2">
      <c r="A24" s="1"/>
      <c r="B24" s="36"/>
      <c r="C24" s="37"/>
      <c r="D24" s="38"/>
      <c r="E24" s="51"/>
    </row>
    <row r="25" spans="1:5" s="321" customFormat="1" ht="15" customHeight="1" x14ac:dyDescent="0.2">
      <c r="A25" s="1"/>
      <c r="B25" s="33"/>
      <c r="C25" s="34"/>
      <c r="D25" s="35"/>
      <c r="E25" s="51"/>
    </row>
    <row r="26" spans="1:5" s="321" customFormat="1" ht="15" customHeight="1" x14ac:dyDescent="0.2">
      <c r="A26" s="1"/>
      <c r="B26" s="36"/>
      <c r="C26" s="37"/>
      <c r="D26" s="38"/>
      <c r="E26" s="51"/>
    </row>
    <row r="27" spans="1:5" s="321" customFormat="1" ht="15" customHeight="1" x14ac:dyDescent="0.2">
      <c r="A27" s="1"/>
      <c r="B27" s="33"/>
      <c r="C27" s="34"/>
      <c r="D27" s="35"/>
      <c r="E27" s="51"/>
    </row>
    <row r="28" spans="1:5" s="321" customFormat="1" ht="15" customHeight="1" x14ac:dyDescent="0.2">
      <c r="A28" s="1"/>
      <c r="B28" s="36"/>
      <c r="C28" s="37"/>
      <c r="D28" s="38"/>
      <c r="E28" s="51"/>
    </row>
    <row r="29" spans="1:5" s="321" customFormat="1" ht="15" customHeight="1" x14ac:dyDescent="0.2">
      <c r="A29" s="1"/>
      <c r="B29" s="33"/>
      <c r="C29" s="34"/>
      <c r="D29" s="35"/>
      <c r="E29" s="51"/>
    </row>
    <row r="30" spans="1:5" s="321" customFormat="1" ht="15" customHeight="1" x14ac:dyDescent="0.2">
      <c r="A30" s="1"/>
      <c r="B30" s="36"/>
      <c r="C30" s="37"/>
      <c r="D30" s="38"/>
      <c r="E30" s="51"/>
    </row>
    <row r="31" spans="1:5" s="321" customFormat="1" ht="15" customHeight="1" x14ac:dyDescent="0.2">
      <c r="A31" s="1"/>
      <c r="B31" s="33"/>
      <c r="C31" s="34"/>
      <c r="D31" s="35"/>
      <c r="E31" s="51"/>
    </row>
    <row r="32" spans="1:5" s="321" customFormat="1" ht="15" customHeight="1" x14ac:dyDescent="0.2">
      <c r="A32" s="1"/>
      <c r="B32" s="36"/>
      <c r="C32" s="37"/>
      <c r="D32" s="38"/>
      <c r="E32" s="51"/>
    </row>
    <row r="33" spans="1:5" s="321" customFormat="1" ht="15" customHeight="1" x14ac:dyDescent="0.2">
      <c r="A33" s="1"/>
      <c r="B33" s="33"/>
      <c r="C33" s="34"/>
      <c r="D33" s="35"/>
      <c r="E33" s="51"/>
    </row>
    <row r="34" spans="1:5" s="321" customFormat="1" ht="15" customHeight="1" x14ac:dyDescent="0.2">
      <c r="A34" s="1"/>
      <c r="B34" s="36"/>
      <c r="C34" s="37"/>
      <c r="D34" s="38"/>
      <c r="E34" s="51"/>
    </row>
    <row r="35" spans="1:5" s="321" customFormat="1" ht="15" customHeight="1" x14ac:dyDescent="0.2">
      <c r="A35" s="1"/>
      <c r="B35" s="33"/>
      <c r="C35" s="34"/>
      <c r="D35" s="35"/>
      <c r="E35" s="51"/>
    </row>
    <row r="36" spans="1:5" s="321" customFormat="1" ht="15" customHeight="1" x14ac:dyDescent="0.2">
      <c r="A36" s="1"/>
      <c r="B36" s="36"/>
      <c r="C36" s="37"/>
      <c r="D36" s="38"/>
      <c r="E36" s="51"/>
    </row>
    <row r="37" spans="1:5" s="321" customFormat="1" ht="15" customHeight="1" x14ac:dyDescent="0.2">
      <c r="A37" s="1"/>
      <c r="B37" s="33"/>
      <c r="C37" s="34"/>
      <c r="D37" s="35"/>
      <c r="E37" s="51"/>
    </row>
    <row r="38" spans="1:5" s="321" customFormat="1" ht="15" customHeight="1" x14ac:dyDescent="0.2">
      <c r="A38" s="1"/>
      <c r="B38" s="36"/>
      <c r="C38" s="37"/>
      <c r="D38" s="38"/>
      <c r="E38" s="51"/>
    </row>
    <row r="39" spans="1:5" s="321" customFormat="1" ht="15" customHeight="1" x14ac:dyDescent="0.2">
      <c r="A39" s="1"/>
      <c r="B39" s="33"/>
      <c r="C39" s="34"/>
      <c r="D39" s="35"/>
      <c r="E39" s="51"/>
    </row>
    <row r="40" spans="1:5" s="321" customFormat="1" ht="15" customHeight="1" x14ac:dyDescent="0.2">
      <c r="A40" s="1"/>
      <c r="B40" s="36"/>
      <c r="C40" s="37"/>
      <c r="D40" s="38"/>
      <c r="E40" s="51"/>
    </row>
    <row r="41" spans="1:5" s="321" customFormat="1" ht="15" customHeight="1" x14ac:dyDescent="0.2">
      <c r="A41" s="1"/>
      <c r="B41" s="33"/>
      <c r="C41" s="34"/>
      <c r="D41" s="35"/>
      <c r="E41" s="51"/>
    </row>
    <row r="42" spans="1:5" s="321" customFormat="1" ht="15" customHeight="1" x14ac:dyDescent="0.2">
      <c r="A42" s="1"/>
      <c r="B42" s="36"/>
      <c r="C42" s="37"/>
      <c r="D42" s="38"/>
      <c r="E42" s="51"/>
    </row>
    <row r="43" spans="1:5" s="321" customFormat="1" ht="15" customHeight="1" x14ac:dyDescent="0.2">
      <c r="A43" s="1"/>
      <c r="B43" s="33"/>
      <c r="C43" s="34"/>
      <c r="D43" s="35"/>
      <c r="E43" s="51"/>
    </row>
    <row r="44" spans="1:5" s="321" customFormat="1" ht="15" customHeight="1" x14ac:dyDescent="0.2">
      <c r="A44" s="1"/>
      <c r="B44" s="36"/>
      <c r="C44" s="37"/>
      <c r="D44" s="38"/>
      <c r="E44" s="51"/>
    </row>
    <row r="45" spans="1:5" s="321" customFormat="1" ht="15" customHeight="1" x14ac:dyDescent="0.2">
      <c r="A45" s="1"/>
      <c r="B45" s="33"/>
      <c r="C45" s="34"/>
      <c r="D45" s="35"/>
      <c r="E45" s="51"/>
    </row>
    <row r="46" spans="1:5" s="321" customFormat="1" ht="15" customHeight="1" x14ac:dyDescent="0.2">
      <c r="A46" s="1"/>
      <c r="B46" s="36"/>
      <c r="C46" s="37"/>
      <c r="D46" s="38"/>
      <c r="E46" s="51"/>
    </row>
    <row r="47" spans="1:5" s="321" customFormat="1" ht="15" customHeight="1" x14ac:dyDescent="0.2">
      <c r="A47" s="1"/>
      <c r="B47" s="33"/>
      <c r="C47" s="34"/>
      <c r="D47" s="35"/>
      <c r="E47" s="51"/>
    </row>
    <row r="48" spans="1:5" s="321" customFormat="1" ht="15" customHeight="1" x14ac:dyDescent="0.2">
      <c r="A48" s="1"/>
      <c r="B48" s="36"/>
      <c r="C48" s="37"/>
      <c r="D48" s="38"/>
      <c r="E48" s="51"/>
    </row>
    <row r="49" spans="1:5" s="321" customFormat="1" ht="15" customHeight="1" x14ac:dyDescent="0.2">
      <c r="A49" s="1"/>
      <c r="B49" s="33"/>
      <c r="C49" s="34"/>
      <c r="D49" s="35"/>
      <c r="E49" s="51"/>
    </row>
    <row r="50" spans="1:5" s="321" customFormat="1" ht="15" customHeight="1" x14ac:dyDescent="0.2">
      <c r="A50" s="1"/>
      <c r="B50" s="36"/>
      <c r="C50" s="37"/>
      <c r="D50" s="38"/>
      <c r="E50" s="51"/>
    </row>
    <row r="51" spans="1:5" s="321" customFormat="1" ht="15" customHeight="1" x14ac:dyDescent="0.2">
      <c r="A51" s="1"/>
      <c r="B51" s="33"/>
      <c r="C51" s="34"/>
      <c r="D51" s="35"/>
      <c r="E51" s="51"/>
    </row>
    <row r="52" spans="1:5" s="321" customFormat="1" ht="15" customHeight="1" x14ac:dyDescent="0.2">
      <c r="A52" s="1"/>
      <c r="B52" s="36"/>
      <c r="C52" s="37"/>
      <c r="D52" s="38"/>
      <c r="E52" s="51"/>
    </row>
    <row r="53" spans="1:5" s="321" customFormat="1" ht="15" customHeight="1" x14ac:dyDescent="0.2">
      <c r="A53" s="1"/>
      <c r="B53" s="33"/>
      <c r="C53" s="34"/>
      <c r="D53" s="35"/>
      <c r="E53" s="51"/>
    </row>
    <row r="54" spans="1:5" s="321" customFormat="1" ht="15" customHeight="1" x14ac:dyDescent="0.2">
      <c r="A54" s="1"/>
      <c r="B54" s="36"/>
      <c r="C54" s="37"/>
      <c r="D54" s="38"/>
      <c r="E54" s="51"/>
    </row>
    <row r="55" spans="1:5" s="321" customFormat="1" ht="15" customHeight="1" x14ac:dyDescent="0.2">
      <c r="A55" s="1"/>
      <c r="B55" s="33"/>
      <c r="C55" s="34"/>
      <c r="D55" s="35"/>
      <c r="E55" s="51"/>
    </row>
    <row r="56" spans="1:5" s="321" customFormat="1" ht="15" customHeight="1" x14ac:dyDescent="0.2">
      <c r="A56" s="1"/>
      <c r="B56" s="36"/>
      <c r="C56" s="37"/>
      <c r="D56" s="38"/>
      <c r="E56" s="51"/>
    </row>
    <row r="57" spans="1:5" s="321" customFormat="1" ht="15" customHeight="1" x14ac:dyDescent="0.2">
      <c r="A57" s="1"/>
      <c r="B57" s="33"/>
      <c r="C57" s="34"/>
      <c r="D57" s="35"/>
      <c r="E57" s="51"/>
    </row>
    <row r="58" spans="1:5" s="321" customFormat="1" ht="15" customHeight="1" x14ac:dyDescent="0.2">
      <c r="A58" s="1"/>
      <c r="B58" s="36"/>
      <c r="C58" s="37"/>
      <c r="D58" s="38"/>
      <c r="E58" s="51"/>
    </row>
    <row r="59" spans="1:5" s="321" customFormat="1" ht="15" customHeight="1" x14ac:dyDescent="0.2">
      <c r="A59" s="1"/>
      <c r="B59" s="33"/>
      <c r="C59" s="34"/>
      <c r="D59" s="35"/>
      <c r="E59" s="51"/>
    </row>
    <row r="60" spans="1:5" s="321" customFormat="1" ht="15" customHeight="1" x14ac:dyDescent="0.2">
      <c r="A60" s="1"/>
      <c r="B60" s="36"/>
      <c r="C60" s="37"/>
      <c r="D60" s="38"/>
      <c r="E60" s="51"/>
    </row>
    <row r="61" spans="1:5" s="321" customFormat="1" ht="15" customHeight="1" x14ac:dyDescent="0.2">
      <c r="A61" s="1"/>
      <c r="B61" s="33"/>
      <c r="C61" s="34"/>
      <c r="D61" s="35"/>
      <c r="E61" s="51"/>
    </row>
    <row r="62" spans="1:5" s="321" customFormat="1" ht="15" customHeight="1" x14ac:dyDescent="0.2">
      <c r="A62" s="1"/>
      <c r="B62" s="36"/>
      <c r="C62" s="37"/>
      <c r="D62" s="38"/>
      <c r="E62" s="51"/>
    </row>
    <row r="63" spans="1:5" s="321" customFormat="1" ht="15" customHeight="1" x14ac:dyDescent="0.2">
      <c r="A63" s="1"/>
      <c r="B63" s="33"/>
      <c r="C63" s="34"/>
      <c r="D63" s="35"/>
      <c r="E63" s="51"/>
    </row>
    <row r="64" spans="1:5" s="321" customFormat="1" ht="15" customHeight="1" x14ac:dyDescent="0.2">
      <c r="A64" s="1"/>
      <c r="B64" s="36"/>
      <c r="C64" s="37"/>
      <c r="D64" s="38"/>
      <c r="E64" s="51"/>
    </row>
    <row r="65" spans="1:5" s="321" customFormat="1" ht="15" customHeight="1" x14ac:dyDescent="0.2">
      <c r="A65" s="1"/>
      <c r="B65" s="33"/>
      <c r="C65" s="34"/>
      <c r="D65" s="35"/>
      <c r="E65" s="51"/>
    </row>
    <row r="66" spans="1:5" s="321" customFormat="1" ht="15" customHeight="1" x14ac:dyDescent="0.2">
      <c r="A66" s="1"/>
      <c r="B66" s="36"/>
      <c r="C66" s="37"/>
      <c r="D66" s="38"/>
      <c r="E66" s="51"/>
    </row>
    <row r="67" spans="1:5" s="321" customFormat="1" ht="15" customHeight="1" x14ac:dyDescent="0.2">
      <c r="A67" s="1"/>
      <c r="B67" s="33"/>
      <c r="C67" s="34"/>
      <c r="D67" s="35"/>
      <c r="E67" s="51"/>
    </row>
    <row r="68" spans="1:5" s="321" customFormat="1" ht="15" customHeight="1" x14ac:dyDescent="0.2">
      <c r="A68" s="1"/>
      <c r="B68" s="36"/>
      <c r="C68" s="37"/>
      <c r="D68" s="38"/>
      <c r="E68" s="51"/>
    </row>
    <row r="69" spans="1:5" s="321" customFormat="1" ht="15" customHeight="1" x14ac:dyDescent="0.2">
      <c r="A69" s="1"/>
      <c r="B69" s="33"/>
      <c r="C69" s="34"/>
      <c r="D69" s="35"/>
      <c r="E69" s="51"/>
    </row>
    <row r="70" spans="1:5" s="321" customFormat="1" ht="15" customHeight="1" x14ac:dyDescent="0.2">
      <c r="A70" s="1"/>
      <c r="B70" s="36"/>
      <c r="C70" s="37"/>
      <c r="D70" s="38"/>
      <c r="E70" s="51"/>
    </row>
    <row r="71" spans="1:5" s="321" customFormat="1" ht="15" customHeight="1" x14ac:dyDescent="0.2">
      <c r="A71" s="1"/>
      <c r="B71" s="33"/>
      <c r="C71" s="34"/>
      <c r="D71" s="35"/>
      <c r="E71" s="51"/>
    </row>
    <row r="72" spans="1:5" s="321" customFormat="1" ht="15" customHeight="1" x14ac:dyDescent="0.2">
      <c r="A72" s="1"/>
      <c r="B72" s="36"/>
      <c r="C72" s="37"/>
      <c r="D72" s="38"/>
      <c r="E72" s="51"/>
    </row>
    <row r="73" spans="1:5" s="321" customFormat="1" ht="15" customHeight="1" x14ac:dyDescent="0.2">
      <c r="A73" s="1"/>
      <c r="B73" s="33"/>
      <c r="C73" s="34"/>
      <c r="D73" s="35"/>
      <c r="E73" s="51"/>
    </row>
    <row r="74" spans="1:5" s="321" customFormat="1" ht="15" customHeight="1" x14ac:dyDescent="0.2">
      <c r="A74" s="1"/>
      <c r="B74" s="36"/>
      <c r="C74" s="37"/>
      <c r="D74" s="38"/>
      <c r="E74" s="51"/>
    </row>
    <row r="75" spans="1:5" s="321" customFormat="1" ht="15" customHeight="1" x14ac:dyDescent="0.2">
      <c r="A75" s="1"/>
      <c r="B75" s="33"/>
      <c r="C75" s="34"/>
      <c r="D75" s="35"/>
      <c r="E75" s="51"/>
    </row>
    <row r="76" spans="1:5" s="321" customFormat="1" ht="15" customHeight="1" x14ac:dyDescent="0.2">
      <c r="A76" s="1"/>
      <c r="B76" s="36"/>
      <c r="C76" s="37"/>
      <c r="D76" s="38"/>
      <c r="E76" s="51"/>
    </row>
    <row r="77" spans="1:5" s="321" customFormat="1" ht="15" customHeight="1" x14ac:dyDescent="0.2">
      <c r="A77" s="1"/>
      <c r="B77" s="33"/>
      <c r="C77" s="34"/>
      <c r="D77" s="35"/>
      <c r="E77" s="51"/>
    </row>
    <row r="78" spans="1:5" s="321" customFormat="1" ht="15" customHeight="1" x14ac:dyDescent="0.2">
      <c r="A78" s="1"/>
      <c r="B78" s="36"/>
      <c r="C78" s="37"/>
      <c r="D78" s="38"/>
      <c r="E78" s="51"/>
    </row>
    <row r="79" spans="1:5" s="321" customFormat="1" ht="15" customHeight="1" x14ac:dyDescent="0.2">
      <c r="A79" s="1"/>
      <c r="B79" s="33"/>
      <c r="C79" s="34"/>
      <c r="D79" s="35"/>
      <c r="E79" s="51"/>
    </row>
    <row r="80" spans="1:5" s="321" customFormat="1" ht="15" customHeight="1" x14ac:dyDescent="0.2">
      <c r="A80" s="1"/>
      <c r="B80" s="36"/>
      <c r="C80" s="37"/>
      <c r="D80" s="38"/>
      <c r="E80" s="51"/>
    </row>
    <row r="81" spans="1:5" s="321" customFormat="1" ht="15" customHeight="1" x14ac:dyDescent="0.2">
      <c r="A81" s="1"/>
      <c r="B81" s="33"/>
      <c r="C81" s="34"/>
      <c r="D81" s="35"/>
      <c r="E81" s="51"/>
    </row>
    <row r="82" spans="1:5" s="321" customFormat="1" ht="15" customHeight="1" x14ac:dyDescent="0.2">
      <c r="A82" s="1"/>
      <c r="B82" s="36"/>
      <c r="C82" s="37"/>
      <c r="D82" s="38"/>
      <c r="E82" s="51"/>
    </row>
    <row r="83" spans="1:5" s="321" customFormat="1" ht="15" customHeight="1" x14ac:dyDescent="0.2">
      <c r="A83" s="1"/>
      <c r="B83" s="33"/>
      <c r="C83" s="34"/>
      <c r="D83" s="35"/>
      <c r="E83" s="51"/>
    </row>
    <row r="84" spans="1:5" s="321" customFormat="1" ht="15" customHeight="1" x14ac:dyDescent="0.2">
      <c r="A84" s="1"/>
      <c r="B84" s="36"/>
      <c r="C84" s="37"/>
      <c r="D84" s="38"/>
      <c r="E84" s="51"/>
    </row>
    <row r="85" spans="1:5" s="321" customFormat="1" ht="15" customHeight="1" x14ac:dyDescent="0.2">
      <c r="A85" s="1"/>
      <c r="B85" s="33"/>
      <c r="C85" s="34"/>
      <c r="D85" s="35"/>
      <c r="E85" s="51"/>
    </row>
    <row r="86" spans="1:5" s="321" customFormat="1" ht="15" customHeight="1" x14ac:dyDescent="0.2">
      <c r="A86" s="1"/>
      <c r="B86" s="36"/>
      <c r="C86" s="37"/>
      <c r="D86" s="38"/>
      <c r="E86" s="51"/>
    </row>
    <row r="87" spans="1:5" s="321" customFormat="1" ht="15" customHeight="1" x14ac:dyDescent="0.2">
      <c r="A87" s="1"/>
      <c r="B87" s="33"/>
      <c r="C87" s="34"/>
      <c r="D87" s="35"/>
      <c r="E87" s="51"/>
    </row>
    <row r="88" spans="1:5" s="321" customFormat="1" ht="15" customHeight="1" x14ac:dyDescent="0.2">
      <c r="A88" s="1"/>
      <c r="B88" s="36"/>
      <c r="C88" s="37"/>
      <c r="D88" s="38"/>
      <c r="E88" s="51"/>
    </row>
    <row r="89" spans="1:5" s="321" customFormat="1" ht="15" customHeight="1" x14ac:dyDescent="0.2">
      <c r="A89" s="1"/>
      <c r="B89" s="33"/>
      <c r="C89" s="34"/>
      <c r="D89" s="35"/>
      <c r="E89" s="51"/>
    </row>
    <row r="90" spans="1:5" s="321" customFormat="1" ht="15" customHeight="1" x14ac:dyDescent="0.2">
      <c r="A90" s="1"/>
      <c r="B90" s="36"/>
      <c r="C90" s="37"/>
      <c r="D90" s="38"/>
      <c r="E90" s="51"/>
    </row>
    <row r="91" spans="1:5" s="321" customFormat="1" ht="15" customHeight="1" x14ac:dyDescent="0.2">
      <c r="A91" s="1"/>
      <c r="B91" s="33"/>
      <c r="C91" s="34"/>
      <c r="D91" s="35"/>
      <c r="E91" s="51"/>
    </row>
    <row r="92" spans="1:5" s="321" customFormat="1" ht="15" customHeight="1" x14ac:dyDescent="0.2">
      <c r="A92" s="1"/>
      <c r="B92" s="36"/>
      <c r="C92" s="37"/>
      <c r="D92" s="38"/>
      <c r="E92" s="51"/>
    </row>
    <row r="93" spans="1:5" s="321" customFormat="1" ht="15" customHeight="1" x14ac:dyDescent="0.2">
      <c r="A93" s="1"/>
      <c r="B93" s="33"/>
      <c r="C93" s="34"/>
      <c r="D93" s="35"/>
      <c r="E93" s="51"/>
    </row>
    <row r="94" spans="1:5" s="321" customFormat="1" ht="15" customHeight="1" x14ac:dyDescent="0.2">
      <c r="A94" s="1"/>
      <c r="B94" s="36"/>
      <c r="C94" s="37"/>
      <c r="D94" s="38"/>
      <c r="E94" s="51"/>
    </row>
    <row r="95" spans="1:5" s="321" customFormat="1" ht="15" customHeight="1" x14ac:dyDescent="0.2">
      <c r="A95" s="1"/>
      <c r="B95" s="33"/>
      <c r="C95" s="34"/>
      <c r="D95" s="35"/>
      <c r="E95" s="51"/>
    </row>
    <row r="96" spans="1:5" s="321" customFormat="1" ht="15" customHeight="1" x14ac:dyDescent="0.2">
      <c r="A96" s="1"/>
      <c r="B96" s="36"/>
      <c r="C96" s="37"/>
      <c r="D96" s="38"/>
      <c r="E96" s="51"/>
    </row>
    <row r="97" spans="1:5" s="321" customFormat="1" ht="15" customHeight="1" x14ac:dyDescent="0.2">
      <c r="A97" s="1"/>
      <c r="B97" s="39"/>
      <c r="C97" s="40"/>
      <c r="D97" s="41"/>
      <c r="E97" s="51"/>
    </row>
    <row r="98" spans="1:5" ht="17.850000000000001" customHeight="1" x14ac:dyDescent="0.2">
      <c r="B98" s="42"/>
      <c r="C98" s="61"/>
      <c r="D98" s="44"/>
      <c r="E98" s="53"/>
    </row>
    <row r="99" spans="1:5" ht="17.850000000000001" customHeight="1" x14ac:dyDescent="0.2">
      <c r="B99" s="42"/>
      <c r="C99" s="61"/>
      <c r="D99" s="44"/>
      <c r="E99" s="53"/>
    </row>
    <row r="100" spans="1:5" ht="17.850000000000001" customHeight="1" x14ac:dyDescent="0.2">
      <c r="B100" s="42"/>
      <c r="C100" s="61"/>
      <c r="D100" s="44"/>
      <c r="E100" s="53"/>
    </row>
    <row r="101" spans="1:5" ht="17.850000000000001" customHeight="1" x14ac:dyDescent="0.2">
      <c r="B101" s="42"/>
      <c r="C101" s="61"/>
      <c r="D101" s="44"/>
      <c r="E101" s="53"/>
    </row>
    <row r="102" spans="1:5" ht="17.850000000000001" customHeight="1" x14ac:dyDescent="0.2">
      <c r="B102" s="42"/>
      <c r="C102" s="61"/>
      <c r="D102" s="44"/>
      <c r="E102" s="53"/>
    </row>
    <row r="103" spans="1:5" ht="17.850000000000001" customHeight="1" x14ac:dyDescent="0.2">
      <c r="B103" s="42"/>
      <c r="C103" s="61"/>
      <c r="D103" s="44"/>
      <c r="E103" s="53"/>
    </row>
    <row r="104" spans="1:5" ht="17.850000000000001" customHeight="1" x14ac:dyDescent="0.2">
      <c r="B104" s="42"/>
      <c r="C104" s="61"/>
      <c r="D104" s="44"/>
      <c r="E104" s="53"/>
    </row>
    <row r="105" spans="1:5" ht="17.850000000000001" customHeight="1" x14ac:dyDescent="0.2">
      <c r="B105" s="42"/>
      <c r="C105" s="61"/>
      <c r="D105" s="44"/>
      <c r="E105" s="53"/>
    </row>
    <row r="106" spans="1:5" ht="17.850000000000001" customHeight="1" x14ac:dyDescent="0.2">
      <c r="B106" s="42"/>
      <c r="C106" s="61"/>
      <c r="D106" s="44"/>
      <c r="E106" s="53"/>
    </row>
    <row r="107" spans="1:5" ht="17.850000000000001" customHeight="1" x14ac:dyDescent="0.2">
      <c r="B107" s="42"/>
      <c r="C107" s="61"/>
      <c r="D107" s="44"/>
      <c r="E107" s="53"/>
    </row>
    <row r="108" spans="1:5" ht="17.850000000000001" customHeight="1" x14ac:dyDescent="0.2">
      <c r="B108" s="42"/>
      <c r="C108" s="61"/>
      <c r="D108" s="44"/>
      <c r="E108" s="53"/>
    </row>
  </sheetData>
  <sheetProtection algorithmName="SHA-512" hashValue="rdN6Ud6CFUrj6o+UOyYdFzs1Eoc1OCfCG/mGabemXyVTWZK1FPmCBoDQC9VqBj0eV2yc4iGBgv0YSZj0rPjFLQ==" saltValue="4fzzbuVt8JMtXUt9GiVi0w=="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cfRule type="expression" dxfId="178" priority="5"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cfRule type="expression" dxfId="177" priority="6" stopIfTrue="1">
      <formula>B8=""</formula>
    </cfRule>
  </conditionalFormatting>
  <dataValidations count="1">
    <dataValidation type="decimal" operator="greaterThanOrEqual" allowBlank="1" showInputMessage="1" showErrorMessage="1" sqref="D7:D1048576 C7:C97" xr:uid="{7AE372ED-1409-4B23-9B0F-47EDA7947CCB}">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27A59-F6D5-485B-9DA1-FF3A8FFFB66D}">
  <sheetPr codeName="Blad8">
    <pageSetUpPr fitToPage="1"/>
  </sheetPr>
  <dimension ref="A1:AC988"/>
  <sheetViews>
    <sheetView zoomScaleNormal="100" workbookViewId="0"/>
  </sheetViews>
  <sheetFormatPr defaultColWidth="0" defaultRowHeight="0" customHeight="1" zeroHeight="1" x14ac:dyDescent="0.2"/>
  <cols>
    <col min="1" max="1" width="2.5" style="1" customWidth="1"/>
    <col min="2" max="2" width="35" style="28" customWidth="1"/>
    <col min="3" max="3" width="26.25" style="29" customWidth="1"/>
    <col min="4" max="4" width="26.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2026-4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62" t="s">
        <v>196</v>
      </c>
      <c r="C4" s="1"/>
      <c r="D4" s="1"/>
      <c r="E4" s="1"/>
      <c r="F4" s="1"/>
      <c r="G4" s="73"/>
      <c r="H4" s="49"/>
    </row>
    <row r="5" spans="1:8" s="321" customFormat="1" ht="22.5" customHeight="1" x14ac:dyDescent="0.2">
      <c r="A5" s="1"/>
      <c r="B5" s="409" t="s">
        <v>30</v>
      </c>
      <c r="C5" s="410"/>
      <c r="D5" s="410"/>
      <c r="E5" s="51"/>
    </row>
    <row r="6" spans="1:8" s="321" customFormat="1" ht="45" customHeight="1" x14ac:dyDescent="0.2">
      <c r="A6" s="1"/>
      <c r="B6" s="203" t="s">
        <v>213</v>
      </c>
      <c r="C6" s="203" t="s">
        <v>211</v>
      </c>
      <c r="D6" s="203" t="s">
        <v>212</v>
      </c>
      <c r="E6" s="59" t="str">
        <f>IF(D7="",("Information is missing"), (""))</f>
        <v>Information is missing</v>
      </c>
      <c r="F6" s="324" t="s">
        <v>31</v>
      </c>
      <c r="G6" s="324"/>
      <c r="H6" s="324" t="s">
        <v>32</v>
      </c>
    </row>
    <row r="7" spans="1:8" s="321" customFormat="1" ht="15" customHeight="1" x14ac:dyDescent="0.2">
      <c r="A7" s="1"/>
      <c r="B7" s="33"/>
      <c r="C7" s="34"/>
      <c r="D7" s="35"/>
      <c r="E7" s="51"/>
    </row>
    <row r="8" spans="1:8" s="321" customFormat="1" ht="15" customHeight="1" x14ac:dyDescent="0.2">
      <c r="A8" s="1"/>
      <c r="B8" s="36"/>
      <c r="C8" s="37"/>
      <c r="D8" s="38"/>
      <c r="E8" s="51"/>
    </row>
    <row r="9" spans="1:8" s="321" customFormat="1" ht="15" customHeight="1" x14ac:dyDescent="0.2">
      <c r="A9" s="1"/>
      <c r="B9" s="33"/>
      <c r="C9" s="34"/>
      <c r="D9" s="35"/>
      <c r="E9" s="51"/>
    </row>
    <row r="10" spans="1:8" s="321" customFormat="1" ht="15" customHeight="1" x14ac:dyDescent="0.2">
      <c r="A10" s="1"/>
      <c r="B10" s="36"/>
      <c r="C10" s="37"/>
      <c r="D10" s="38"/>
      <c r="E10" s="51"/>
    </row>
    <row r="11" spans="1:8" s="321" customFormat="1" ht="15" customHeight="1" x14ac:dyDescent="0.2">
      <c r="A11" s="1"/>
      <c r="B11" s="33"/>
      <c r="C11" s="34"/>
      <c r="D11" s="35"/>
      <c r="E11" s="51"/>
    </row>
    <row r="12" spans="1:8" s="321" customFormat="1" ht="15" customHeight="1" x14ac:dyDescent="0.2">
      <c r="A12" s="1"/>
      <c r="B12" s="36"/>
      <c r="C12" s="37"/>
      <c r="D12" s="38"/>
      <c r="E12" s="51"/>
    </row>
    <row r="13" spans="1:8" s="321" customFormat="1" ht="15" customHeight="1" x14ac:dyDescent="0.2">
      <c r="A13" s="1"/>
      <c r="B13" s="33"/>
      <c r="C13" s="34"/>
      <c r="D13" s="35"/>
      <c r="E13" s="51"/>
    </row>
    <row r="14" spans="1:8" s="321" customFormat="1" ht="15" customHeight="1" x14ac:dyDescent="0.2">
      <c r="A14" s="1"/>
      <c r="B14" s="36"/>
      <c r="C14" s="37"/>
      <c r="D14" s="38"/>
      <c r="E14" s="51"/>
    </row>
    <row r="15" spans="1:8" s="321" customFormat="1" ht="15" customHeight="1" x14ac:dyDescent="0.2">
      <c r="A15" s="1"/>
      <c r="B15" s="33"/>
      <c r="C15" s="34"/>
      <c r="D15" s="35"/>
      <c r="E15" s="51"/>
    </row>
    <row r="16" spans="1:8" s="321" customFormat="1" ht="15" customHeight="1" x14ac:dyDescent="0.2">
      <c r="A16" s="1"/>
      <c r="B16" s="36"/>
      <c r="C16" s="37"/>
      <c r="D16" s="38"/>
      <c r="E16" s="51"/>
    </row>
    <row r="17" spans="1:5" s="321" customFormat="1" ht="15" customHeight="1" x14ac:dyDescent="0.2">
      <c r="A17" s="1"/>
      <c r="B17" s="33"/>
      <c r="C17" s="34"/>
      <c r="D17" s="35"/>
      <c r="E17" s="51"/>
    </row>
    <row r="18" spans="1:5" s="321" customFormat="1" ht="15" customHeight="1" x14ac:dyDescent="0.2">
      <c r="A18" s="1"/>
      <c r="B18" s="36"/>
      <c r="C18" s="37"/>
      <c r="D18" s="38"/>
      <c r="E18" s="51"/>
    </row>
    <row r="19" spans="1:5" s="321" customFormat="1" ht="15" customHeight="1" x14ac:dyDescent="0.2">
      <c r="A19" s="1"/>
      <c r="B19" s="33"/>
      <c r="C19" s="34"/>
      <c r="D19" s="35"/>
      <c r="E19" s="51"/>
    </row>
    <row r="20" spans="1:5" s="321" customFormat="1" ht="15" customHeight="1" x14ac:dyDescent="0.2">
      <c r="A20" s="1"/>
      <c r="B20" s="36"/>
      <c r="C20" s="37"/>
      <c r="D20" s="38"/>
      <c r="E20" s="51"/>
    </row>
    <row r="21" spans="1:5" s="321" customFormat="1" ht="15" customHeight="1" x14ac:dyDescent="0.2">
      <c r="A21" s="1"/>
      <c r="B21" s="33"/>
      <c r="C21" s="34"/>
      <c r="D21" s="35"/>
      <c r="E21" s="51"/>
    </row>
    <row r="22" spans="1:5" s="321" customFormat="1" ht="15" customHeight="1" x14ac:dyDescent="0.2">
      <c r="A22" s="1"/>
      <c r="B22" s="36"/>
      <c r="C22" s="37"/>
      <c r="D22" s="38"/>
      <c r="E22" s="51"/>
    </row>
    <row r="23" spans="1:5" s="321" customFormat="1" ht="15" customHeight="1" x14ac:dyDescent="0.2">
      <c r="A23" s="1"/>
      <c r="B23" s="33"/>
      <c r="C23" s="34"/>
      <c r="D23" s="35"/>
      <c r="E23" s="51"/>
    </row>
    <row r="24" spans="1:5" s="321" customFormat="1" ht="15" customHeight="1" x14ac:dyDescent="0.2">
      <c r="A24" s="1"/>
      <c r="B24" s="36"/>
      <c r="C24" s="37"/>
      <c r="D24" s="38"/>
      <c r="E24" s="51"/>
    </row>
    <row r="25" spans="1:5" s="321" customFormat="1" ht="15" customHeight="1" x14ac:dyDescent="0.2">
      <c r="A25" s="1"/>
      <c r="B25" s="33"/>
      <c r="C25" s="34"/>
      <c r="D25" s="35"/>
      <c r="E25" s="51"/>
    </row>
    <row r="26" spans="1:5" s="321" customFormat="1" ht="15" customHeight="1" x14ac:dyDescent="0.2">
      <c r="A26" s="1"/>
      <c r="B26" s="36"/>
      <c r="C26" s="37"/>
      <c r="D26" s="38"/>
      <c r="E26" s="51"/>
    </row>
    <row r="27" spans="1:5" s="321" customFormat="1" ht="15" customHeight="1" x14ac:dyDescent="0.2">
      <c r="A27" s="1"/>
      <c r="B27" s="33"/>
      <c r="C27" s="34"/>
      <c r="D27" s="35"/>
      <c r="E27" s="51"/>
    </row>
    <row r="28" spans="1:5" s="321" customFormat="1" ht="15" customHeight="1" x14ac:dyDescent="0.2">
      <c r="A28" s="1"/>
      <c r="B28" s="36"/>
      <c r="C28" s="37"/>
      <c r="D28" s="38"/>
      <c r="E28" s="51"/>
    </row>
    <row r="29" spans="1:5" s="321" customFormat="1" ht="15" customHeight="1" x14ac:dyDescent="0.2">
      <c r="A29" s="1"/>
      <c r="B29" s="33"/>
      <c r="C29" s="34"/>
      <c r="D29" s="35"/>
      <c r="E29" s="51"/>
    </row>
    <row r="30" spans="1:5" s="321" customFormat="1" ht="15" customHeight="1" x14ac:dyDescent="0.2">
      <c r="A30" s="1"/>
      <c r="B30" s="36"/>
      <c r="C30" s="37"/>
      <c r="D30" s="38"/>
      <c r="E30" s="51"/>
    </row>
    <row r="31" spans="1:5" s="321" customFormat="1" ht="15" customHeight="1" x14ac:dyDescent="0.2">
      <c r="A31" s="1"/>
      <c r="B31" s="33"/>
      <c r="C31" s="34"/>
      <c r="D31" s="35"/>
      <c r="E31" s="51"/>
    </row>
    <row r="32" spans="1:5" s="321" customFormat="1" ht="15" customHeight="1" x14ac:dyDescent="0.2">
      <c r="A32" s="1"/>
      <c r="B32" s="36"/>
      <c r="C32" s="37"/>
      <c r="D32" s="38"/>
      <c r="E32" s="51"/>
    </row>
    <row r="33" spans="1:5" s="321" customFormat="1" ht="15" customHeight="1" x14ac:dyDescent="0.2">
      <c r="A33" s="1"/>
      <c r="B33" s="33"/>
      <c r="C33" s="34"/>
      <c r="D33" s="35"/>
      <c r="E33" s="51"/>
    </row>
    <row r="34" spans="1:5" s="321" customFormat="1" ht="15" customHeight="1" x14ac:dyDescent="0.2">
      <c r="A34" s="1"/>
      <c r="B34" s="36"/>
      <c r="C34" s="37"/>
      <c r="D34" s="38"/>
      <c r="E34" s="51"/>
    </row>
    <row r="35" spans="1:5" s="321" customFormat="1" ht="15" customHeight="1" x14ac:dyDescent="0.2">
      <c r="A35" s="1"/>
      <c r="B35" s="33"/>
      <c r="C35" s="34"/>
      <c r="D35" s="35"/>
      <c r="E35" s="51"/>
    </row>
    <row r="36" spans="1:5" s="321" customFormat="1" ht="15" customHeight="1" x14ac:dyDescent="0.2">
      <c r="A36" s="1"/>
      <c r="B36" s="36"/>
      <c r="C36" s="37"/>
      <c r="D36" s="38"/>
      <c r="E36" s="51"/>
    </row>
    <row r="37" spans="1:5" s="321" customFormat="1" ht="15" customHeight="1" x14ac:dyDescent="0.2">
      <c r="A37" s="1"/>
      <c r="B37" s="33"/>
      <c r="C37" s="34"/>
      <c r="D37" s="35"/>
      <c r="E37" s="51"/>
    </row>
    <row r="38" spans="1:5" s="321" customFormat="1" ht="15" customHeight="1" x14ac:dyDescent="0.2">
      <c r="A38" s="1"/>
      <c r="B38" s="36"/>
      <c r="C38" s="37"/>
      <c r="D38" s="38"/>
      <c r="E38" s="51"/>
    </row>
    <row r="39" spans="1:5" s="321" customFormat="1" ht="15" customHeight="1" x14ac:dyDescent="0.2">
      <c r="A39" s="1"/>
      <c r="B39" s="33"/>
      <c r="C39" s="34"/>
      <c r="D39" s="35"/>
      <c r="E39" s="51"/>
    </row>
    <row r="40" spans="1:5" s="321" customFormat="1" ht="15" customHeight="1" x14ac:dyDescent="0.2">
      <c r="A40" s="1"/>
      <c r="B40" s="36"/>
      <c r="C40" s="37"/>
      <c r="D40" s="38"/>
      <c r="E40" s="51"/>
    </row>
    <row r="41" spans="1:5" s="321" customFormat="1" ht="15" customHeight="1" x14ac:dyDescent="0.2">
      <c r="A41" s="1"/>
      <c r="B41" s="33"/>
      <c r="C41" s="34"/>
      <c r="D41" s="35"/>
      <c r="E41" s="51"/>
    </row>
    <row r="42" spans="1:5" s="321" customFormat="1" ht="15" customHeight="1" x14ac:dyDescent="0.2">
      <c r="A42" s="1"/>
      <c r="B42" s="36"/>
      <c r="C42" s="37"/>
      <c r="D42" s="38"/>
      <c r="E42" s="51"/>
    </row>
    <row r="43" spans="1:5" s="321" customFormat="1" ht="15" customHeight="1" x14ac:dyDescent="0.2">
      <c r="A43" s="1"/>
      <c r="B43" s="33"/>
      <c r="C43" s="34"/>
      <c r="D43" s="35"/>
      <c r="E43" s="51"/>
    </row>
    <row r="44" spans="1:5" s="321" customFormat="1" ht="15" customHeight="1" x14ac:dyDescent="0.2">
      <c r="A44" s="1"/>
      <c r="B44" s="36"/>
      <c r="C44" s="37"/>
      <c r="D44" s="38"/>
      <c r="E44" s="51"/>
    </row>
    <row r="45" spans="1:5" s="321" customFormat="1" ht="15" customHeight="1" x14ac:dyDescent="0.2">
      <c r="A45" s="1"/>
      <c r="B45" s="33"/>
      <c r="C45" s="34"/>
      <c r="D45" s="35"/>
      <c r="E45" s="51"/>
    </row>
    <row r="46" spans="1:5" s="321" customFormat="1" ht="15" customHeight="1" x14ac:dyDescent="0.2">
      <c r="A46" s="1"/>
      <c r="B46" s="36"/>
      <c r="C46" s="37"/>
      <c r="D46" s="38"/>
      <c r="E46" s="51"/>
    </row>
    <row r="47" spans="1:5" s="321" customFormat="1" ht="15" customHeight="1" x14ac:dyDescent="0.2">
      <c r="A47" s="1"/>
      <c r="B47" s="33"/>
      <c r="C47" s="34"/>
      <c r="D47" s="35"/>
      <c r="E47" s="51"/>
    </row>
    <row r="48" spans="1:5" s="321" customFormat="1" ht="15" customHeight="1" x14ac:dyDescent="0.2">
      <c r="A48" s="1"/>
      <c r="B48" s="36"/>
      <c r="C48" s="37"/>
      <c r="D48" s="38"/>
      <c r="E48" s="51"/>
    </row>
    <row r="49" spans="1:5" s="321" customFormat="1" ht="15" customHeight="1" x14ac:dyDescent="0.2">
      <c r="A49" s="1"/>
      <c r="B49" s="33"/>
      <c r="C49" s="34"/>
      <c r="D49" s="35"/>
      <c r="E49" s="51"/>
    </row>
    <row r="50" spans="1:5" s="321" customFormat="1" ht="15" customHeight="1" x14ac:dyDescent="0.2">
      <c r="A50" s="1"/>
      <c r="B50" s="36"/>
      <c r="C50" s="37"/>
      <c r="D50" s="38"/>
      <c r="E50" s="51"/>
    </row>
    <row r="51" spans="1:5" s="321" customFormat="1" ht="15" customHeight="1" x14ac:dyDescent="0.2">
      <c r="A51" s="1"/>
      <c r="B51" s="33"/>
      <c r="C51" s="34"/>
      <c r="D51" s="35"/>
      <c r="E51" s="51"/>
    </row>
    <row r="52" spans="1:5" s="321" customFormat="1" ht="15" customHeight="1" x14ac:dyDescent="0.2">
      <c r="A52" s="1"/>
      <c r="B52" s="36"/>
      <c r="C52" s="37"/>
      <c r="D52" s="38"/>
      <c r="E52" s="51"/>
    </row>
    <row r="53" spans="1:5" s="321" customFormat="1" ht="15" customHeight="1" x14ac:dyDescent="0.2">
      <c r="A53" s="1"/>
      <c r="B53" s="33"/>
      <c r="C53" s="34"/>
      <c r="D53" s="35"/>
      <c r="E53" s="51"/>
    </row>
    <row r="54" spans="1:5" s="321" customFormat="1" ht="15" customHeight="1" x14ac:dyDescent="0.2">
      <c r="A54" s="1"/>
      <c r="B54" s="36"/>
      <c r="C54" s="37"/>
      <c r="D54" s="38"/>
      <c r="E54" s="51"/>
    </row>
    <row r="55" spans="1:5" s="321" customFormat="1" ht="15" customHeight="1" x14ac:dyDescent="0.2">
      <c r="A55" s="1"/>
      <c r="B55" s="33"/>
      <c r="C55" s="34"/>
      <c r="D55" s="35"/>
      <c r="E55" s="51"/>
    </row>
    <row r="56" spans="1:5" s="321" customFormat="1" ht="15" customHeight="1" x14ac:dyDescent="0.2">
      <c r="A56" s="1"/>
      <c r="B56" s="36"/>
      <c r="C56" s="37"/>
      <c r="D56" s="38"/>
      <c r="E56" s="51"/>
    </row>
    <row r="57" spans="1:5" s="321" customFormat="1" ht="15" customHeight="1" x14ac:dyDescent="0.2">
      <c r="A57" s="1"/>
      <c r="B57" s="33"/>
      <c r="C57" s="34"/>
      <c r="D57" s="35"/>
      <c r="E57" s="51"/>
    </row>
    <row r="58" spans="1:5" s="321" customFormat="1" ht="15" customHeight="1" x14ac:dyDescent="0.2">
      <c r="A58" s="1"/>
      <c r="B58" s="36"/>
      <c r="C58" s="37"/>
      <c r="D58" s="38"/>
      <c r="E58" s="51"/>
    </row>
    <row r="59" spans="1:5" s="321" customFormat="1" ht="15" customHeight="1" x14ac:dyDescent="0.2">
      <c r="A59" s="1"/>
      <c r="B59" s="33"/>
      <c r="C59" s="34"/>
      <c r="D59" s="35"/>
      <c r="E59" s="51"/>
    </row>
    <row r="60" spans="1:5" s="321" customFormat="1" ht="15" customHeight="1" x14ac:dyDescent="0.2">
      <c r="A60" s="1"/>
      <c r="B60" s="36"/>
      <c r="C60" s="37"/>
      <c r="D60" s="38"/>
      <c r="E60" s="51"/>
    </row>
    <row r="61" spans="1:5" s="321" customFormat="1" ht="15" customHeight="1" x14ac:dyDescent="0.2">
      <c r="A61" s="1"/>
      <c r="B61" s="33"/>
      <c r="C61" s="34"/>
      <c r="D61" s="35"/>
      <c r="E61" s="51"/>
    </row>
    <row r="62" spans="1:5" s="321" customFormat="1" ht="15" customHeight="1" x14ac:dyDescent="0.2">
      <c r="A62" s="1"/>
      <c r="B62" s="36"/>
      <c r="C62" s="37"/>
      <c r="D62" s="38"/>
      <c r="E62" s="51"/>
    </row>
    <row r="63" spans="1:5" s="321" customFormat="1" ht="15" customHeight="1" x14ac:dyDescent="0.2">
      <c r="A63" s="1"/>
      <c r="B63" s="33"/>
      <c r="C63" s="34"/>
      <c r="D63" s="35"/>
      <c r="E63" s="51"/>
    </row>
    <row r="64" spans="1:5" s="321" customFormat="1" ht="15" customHeight="1" x14ac:dyDescent="0.2">
      <c r="A64" s="1"/>
      <c r="B64" s="36"/>
      <c r="C64" s="37"/>
      <c r="D64" s="38"/>
      <c r="E64" s="51"/>
    </row>
    <row r="65" spans="1:5" s="321" customFormat="1" ht="15" customHeight="1" x14ac:dyDescent="0.2">
      <c r="A65" s="1"/>
      <c r="B65" s="33"/>
      <c r="C65" s="34"/>
      <c r="D65" s="35"/>
      <c r="E65" s="51"/>
    </row>
    <row r="66" spans="1:5" s="321" customFormat="1" ht="15" customHeight="1" x14ac:dyDescent="0.2">
      <c r="A66" s="1"/>
      <c r="B66" s="36"/>
      <c r="C66" s="37"/>
      <c r="D66" s="38"/>
      <c r="E66" s="51"/>
    </row>
    <row r="67" spans="1:5" s="321" customFormat="1" ht="15" customHeight="1" x14ac:dyDescent="0.2">
      <c r="A67" s="1"/>
      <c r="B67" s="33"/>
      <c r="C67" s="34"/>
      <c r="D67" s="35"/>
      <c r="E67" s="51"/>
    </row>
    <row r="68" spans="1:5" s="321" customFormat="1" ht="15" customHeight="1" x14ac:dyDescent="0.2">
      <c r="A68" s="1"/>
      <c r="B68" s="36"/>
      <c r="C68" s="37"/>
      <c r="D68" s="38"/>
      <c r="E68" s="51"/>
    </row>
    <row r="69" spans="1:5" s="321" customFormat="1" ht="15" customHeight="1" x14ac:dyDescent="0.2">
      <c r="A69" s="1"/>
      <c r="B69" s="33"/>
      <c r="C69" s="34"/>
      <c r="D69" s="35"/>
      <c r="E69" s="51"/>
    </row>
    <row r="70" spans="1:5" s="321" customFormat="1" ht="15" customHeight="1" x14ac:dyDescent="0.2">
      <c r="A70" s="1"/>
      <c r="B70" s="36"/>
      <c r="C70" s="37"/>
      <c r="D70" s="38"/>
      <c r="E70" s="51"/>
    </row>
    <row r="71" spans="1:5" s="321" customFormat="1" ht="15" customHeight="1" x14ac:dyDescent="0.2">
      <c r="A71" s="1"/>
      <c r="B71" s="33"/>
      <c r="C71" s="34"/>
      <c r="D71" s="35"/>
      <c r="E71" s="51"/>
    </row>
    <row r="72" spans="1:5" s="321" customFormat="1" ht="15" customHeight="1" x14ac:dyDescent="0.2">
      <c r="A72" s="1"/>
      <c r="B72" s="36"/>
      <c r="C72" s="37"/>
      <c r="D72" s="38"/>
      <c r="E72" s="51"/>
    </row>
    <row r="73" spans="1:5" s="321" customFormat="1" ht="15" customHeight="1" x14ac:dyDescent="0.2">
      <c r="A73" s="1"/>
      <c r="B73" s="33"/>
      <c r="C73" s="34"/>
      <c r="D73" s="35"/>
      <c r="E73" s="51"/>
    </row>
    <row r="74" spans="1:5" s="321" customFormat="1" ht="15" customHeight="1" x14ac:dyDescent="0.2">
      <c r="A74" s="1"/>
      <c r="B74" s="36"/>
      <c r="C74" s="37"/>
      <c r="D74" s="38"/>
      <c r="E74" s="51"/>
    </row>
    <row r="75" spans="1:5" s="321" customFormat="1" ht="15" customHeight="1" x14ac:dyDescent="0.2">
      <c r="A75" s="1"/>
      <c r="B75" s="33"/>
      <c r="C75" s="34"/>
      <c r="D75" s="35"/>
      <c r="E75" s="51"/>
    </row>
    <row r="76" spans="1:5" s="321" customFormat="1" ht="15" customHeight="1" x14ac:dyDescent="0.2">
      <c r="A76" s="1"/>
      <c r="B76" s="36"/>
      <c r="C76" s="37"/>
      <c r="D76" s="38"/>
      <c r="E76" s="51"/>
    </row>
    <row r="77" spans="1:5" s="321" customFormat="1" ht="15" customHeight="1" x14ac:dyDescent="0.2">
      <c r="A77" s="1"/>
      <c r="B77" s="33"/>
      <c r="C77" s="34"/>
      <c r="D77" s="35"/>
      <c r="E77" s="51"/>
    </row>
    <row r="78" spans="1:5" s="321" customFormat="1" ht="15" customHeight="1" x14ac:dyDescent="0.2">
      <c r="A78" s="1"/>
      <c r="B78" s="36"/>
      <c r="C78" s="37"/>
      <c r="D78" s="38"/>
      <c r="E78" s="51"/>
    </row>
    <row r="79" spans="1:5" s="321" customFormat="1" ht="15" customHeight="1" x14ac:dyDescent="0.2">
      <c r="A79" s="1"/>
      <c r="B79" s="33"/>
      <c r="C79" s="34"/>
      <c r="D79" s="35"/>
      <c r="E79" s="51"/>
    </row>
    <row r="80" spans="1:5" s="321" customFormat="1" ht="15" customHeight="1" x14ac:dyDescent="0.2">
      <c r="A80" s="1"/>
      <c r="B80" s="36"/>
      <c r="C80" s="37"/>
      <c r="D80" s="38"/>
      <c r="E80" s="51"/>
    </row>
    <row r="81" spans="1:5" s="321" customFormat="1" ht="15" customHeight="1" x14ac:dyDescent="0.2">
      <c r="A81" s="1"/>
      <c r="B81" s="33"/>
      <c r="C81" s="34"/>
      <c r="D81" s="35"/>
      <c r="E81" s="51"/>
    </row>
    <row r="82" spans="1:5" s="321" customFormat="1" ht="15" customHeight="1" x14ac:dyDescent="0.2">
      <c r="A82" s="1"/>
      <c r="B82" s="36"/>
      <c r="C82" s="37"/>
      <c r="D82" s="38"/>
      <c r="E82" s="51"/>
    </row>
    <row r="83" spans="1:5" s="321" customFormat="1" ht="15" customHeight="1" x14ac:dyDescent="0.2">
      <c r="A83" s="1"/>
      <c r="B83" s="33"/>
      <c r="C83" s="34"/>
      <c r="D83" s="35"/>
      <c r="E83" s="51"/>
    </row>
    <row r="84" spans="1:5" s="321" customFormat="1" ht="15" customHeight="1" x14ac:dyDescent="0.2">
      <c r="A84" s="1"/>
      <c r="B84" s="36"/>
      <c r="C84" s="37"/>
      <c r="D84" s="38"/>
      <c r="E84" s="51"/>
    </row>
    <row r="85" spans="1:5" s="321" customFormat="1" ht="15" customHeight="1" x14ac:dyDescent="0.2">
      <c r="A85" s="1"/>
      <c r="B85" s="33"/>
      <c r="C85" s="34"/>
      <c r="D85" s="35"/>
      <c r="E85" s="51"/>
    </row>
    <row r="86" spans="1:5" s="321" customFormat="1" ht="15" customHeight="1" x14ac:dyDescent="0.2">
      <c r="A86" s="1"/>
      <c r="B86" s="36"/>
      <c r="C86" s="37"/>
      <c r="D86" s="38"/>
      <c r="E86" s="51"/>
    </row>
    <row r="87" spans="1:5" s="321" customFormat="1" ht="15" customHeight="1" x14ac:dyDescent="0.2">
      <c r="A87" s="1"/>
      <c r="B87" s="33"/>
      <c r="C87" s="34"/>
      <c r="D87" s="35"/>
      <c r="E87" s="51"/>
    </row>
    <row r="88" spans="1:5" s="321" customFormat="1" ht="15" customHeight="1" x14ac:dyDescent="0.2">
      <c r="A88" s="1"/>
      <c r="B88" s="36"/>
      <c r="C88" s="37"/>
      <c r="D88" s="38"/>
      <c r="E88" s="51"/>
    </row>
    <row r="89" spans="1:5" s="321" customFormat="1" ht="15" customHeight="1" x14ac:dyDescent="0.2">
      <c r="A89" s="1"/>
      <c r="B89" s="33"/>
      <c r="C89" s="34"/>
      <c r="D89" s="35"/>
      <c r="E89" s="51"/>
    </row>
    <row r="90" spans="1:5" s="321" customFormat="1" ht="15" customHeight="1" x14ac:dyDescent="0.2">
      <c r="A90" s="1"/>
      <c r="B90" s="36"/>
      <c r="C90" s="37"/>
      <c r="D90" s="38"/>
      <c r="E90" s="51"/>
    </row>
    <row r="91" spans="1:5" s="321" customFormat="1" ht="15" customHeight="1" x14ac:dyDescent="0.2">
      <c r="A91" s="1"/>
      <c r="B91" s="33"/>
      <c r="C91" s="34"/>
      <c r="D91" s="35"/>
      <c r="E91" s="51"/>
    </row>
    <row r="92" spans="1:5" s="321" customFormat="1" ht="15" customHeight="1" x14ac:dyDescent="0.2">
      <c r="A92" s="1"/>
      <c r="B92" s="36"/>
      <c r="C92" s="37"/>
      <c r="D92" s="38"/>
      <c r="E92" s="51"/>
    </row>
    <row r="93" spans="1:5" s="321" customFormat="1" ht="15" customHeight="1" x14ac:dyDescent="0.2">
      <c r="A93" s="1"/>
      <c r="B93" s="33"/>
      <c r="C93" s="34"/>
      <c r="D93" s="35"/>
      <c r="E93" s="51"/>
    </row>
    <row r="94" spans="1:5" s="321" customFormat="1" ht="15" customHeight="1" x14ac:dyDescent="0.2">
      <c r="A94" s="1"/>
      <c r="B94" s="36"/>
      <c r="C94" s="37"/>
      <c r="D94" s="38"/>
      <c r="E94" s="51"/>
    </row>
    <row r="95" spans="1:5" s="321" customFormat="1" ht="15" customHeight="1" x14ac:dyDescent="0.2">
      <c r="A95" s="1"/>
      <c r="B95" s="33"/>
      <c r="C95" s="34"/>
      <c r="D95" s="35"/>
      <c r="E95" s="51"/>
    </row>
    <row r="96" spans="1:5" s="321" customFormat="1" ht="15" customHeight="1" x14ac:dyDescent="0.2">
      <c r="A96" s="1"/>
      <c r="B96" s="36"/>
      <c r="C96" s="37"/>
      <c r="D96" s="38"/>
      <c r="E96" s="51"/>
    </row>
    <row r="97" spans="1:5" s="321" customFormat="1" ht="15" customHeight="1" x14ac:dyDescent="0.2">
      <c r="A97" s="1"/>
      <c r="B97" s="33"/>
      <c r="C97" s="34"/>
      <c r="D97" s="35"/>
      <c r="E97" s="51"/>
    </row>
    <row r="98" spans="1:5" s="321" customFormat="1" ht="15" customHeight="1" x14ac:dyDescent="0.2">
      <c r="A98" s="1"/>
      <c r="B98" s="36"/>
      <c r="C98" s="37"/>
      <c r="D98" s="38"/>
      <c r="E98" s="51"/>
    </row>
    <row r="99" spans="1:5" s="321" customFormat="1" ht="15" customHeight="1" x14ac:dyDescent="0.2">
      <c r="A99" s="1"/>
      <c r="B99" s="33"/>
      <c r="C99" s="34"/>
      <c r="D99" s="35"/>
      <c r="E99" s="51"/>
    </row>
    <row r="100" spans="1:5" s="321" customFormat="1" ht="15" customHeight="1" x14ac:dyDescent="0.2">
      <c r="A100" s="1"/>
      <c r="B100" s="36"/>
      <c r="C100" s="37"/>
      <c r="D100" s="38"/>
      <c r="E100" s="51"/>
    </row>
    <row r="101" spans="1:5" s="321" customFormat="1" ht="15" customHeight="1" x14ac:dyDescent="0.2">
      <c r="A101" s="1"/>
      <c r="B101" s="33"/>
      <c r="C101" s="34"/>
      <c r="D101" s="35"/>
      <c r="E101" s="51"/>
    </row>
    <row r="102" spans="1:5" s="321" customFormat="1" ht="15" customHeight="1" x14ac:dyDescent="0.2">
      <c r="A102" s="1"/>
      <c r="B102" s="36"/>
      <c r="C102" s="37"/>
      <c r="D102" s="38"/>
      <c r="E102" s="51"/>
    </row>
    <row r="103" spans="1:5" s="321" customFormat="1" ht="15" customHeight="1" x14ac:dyDescent="0.2">
      <c r="A103" s="1"/>
      <c r="B103" s="33"/>
      <c r="C103" s="34"/>
      <c r="D103" s="35"/>
      <c r="E103" s="51"/>
    </row>
    <row r="104" spans="1:5" s="321" customFormat="1" ht="15" customHeight="1" x14ac:dyDescent="0.2">
      <c r="A104" s="1"/>
      <c r="B104" s="36"/>
      <c r="C104" s="37"/>
      <c r="D104" s="38"/>
      <c r="E104" s="51"/>
    </row>
    <row r="105" spans="1:5" s="321" customFormat="1" ht="15" customHeight="1" x14ac:dyDescent="0.2">
      <c r="A105" s="1"/>
      <c r="B105" s="33"/>
      <c r="C105" s="34"/>
      <c r="D105" s="35"/>
      <c r="E105" s="51"/>
    </row>
    <row r="106" spans="1:5" s="321" customFormat="1" ht="15" customHeight="1" x14ac:dyDescent="0.2">
      <c r="A106" s="1"/>
      <c r="B106" s="45"/>
      <c r="C106" s="46"/>
      <c r="D106" s="47"/>
      <c r="E106" s="51"/>
    </row>
    <row r="107" spans="1:5" ht="17.850000000000001" customHeight="1" x14ac:dyDescent="0.2">
      <c r="B107" s="27"/>
      <c r="C107" s="63"/>
      <c r="D107" s="64"/>
      <c r="E107" s="64"/>
    </row>
    <row r="108" spans="1:5" ht="17.850000000000001" hidden="1" customHeight="1" x14ac:dyDescent="0.2">
      <c r="B108" s="65"/>
      <c r="C108" s="66"/>
      <c r="D108" s="67"/>
      <c r="E108" s="64"/>
    </row>
    <row r="109" spans="1:5" ht="17.850000000000001" hidden="1" customHeight="1" x14ac:dyDescent="0.2">
      <c r="B109" s="65"/>
      <c r="C109" s="66"/>
      <c r="D109" s="67"/>
      <c r="E109" s="64"/>
    </row>
    <row r="110" spans="1:5" ht="17.850000000000001" hidden="1" customHeight="1" x14ac:dyDescent="0.2">
      <c r="B110" s="65"/>
      <c r="C110" s="66"/>
      <c r="D110" s="67"/>
      <c r="E110" s="64"/>
    </row>
    <row r="111" spans="1:5" ht="17.850000000000001" hidden="1" customHeight="1" x14ac:dyDescent="0.2">
      <c r="B111" s="65"/>
      <c r="C111" s="66"/>
      <c r="D111" s="67"/>
      <c r="E111" s="64"/>
    </row>
    <row r="112" spans="1:5" ht="17.850000000000001" hidden="1" customHeight="1" x14ac:dyDescent="0.2">
      <c r="B112" s="65"/>
      <c r="C112" s="66"/>
      <c r="D112" s="67"/>
      <c r="E112" s="64"/>
    </row>
    <row r="113" spans="2:5" ht="17.850000000000001" hidden="1" customHeight="1" x14ac:dyDescent="0.2">
      <c r="B113" s="65"/>
      <c r="C113" s="66"/>
      <c r="D113" s="67"/>
      <c r="E113" s="64"/>
    </row>
    <row r="114" spans="2:5" ht="17.850000000000001" hidden="1" customHeight="1" x14ac:dyDescent="0.2">
      <c r="B114" s="65"/>
      <c r="C114" s="66"/>
      <c r="D114" s="67"/>
      <c r="E114" s="64"/>
    </row>
    <row r="115" spans="2:5" ht="17.850000000000001" hidden="1" customHeight="1" x14ac:dyDescent="0.2">
      <c r="B115" s="65"/>
      <c r="C115" s="66"/>
      <c r="D115" s="67"/>
      <c r="E115" s="64"/>
    </row>
    <row r="116" spans="2:5" ht="17.850000000000001" hidden="1" customHeight="1" x14ac:dyDescent="0.2">
      <c r="B116" s="65"/>
      <c r="C116" s="66"/>
      <c r="D116" s="67"/>
      <c r="E116" s="64"/>
    </row>
    <row r="117" spans="2:5" ht="17.850000000000001" hidden="1" customHeight="1" x14ac:dyDescent="0.2">
      <c r="B117" s="65"/>
      <c r="C117" s="66"/>
      <c r="D117" s="67"/>
      <c r="E117" s="64"/>
    </row>
    <row r="118" spans="2:5" ht="17.850000000000001" hidden="1" customHeight="1" x14ac:dyDescent="0.2">
      <c r="B118" s="65"/>
      <c r="C118" s="66"/>
      <c r="D118" s="67"/>
      <c r="E118" s="64"/>
    </row>
    <row r="119" spans="2:5" ht="17.850000000000001" hidden="1" customHeight="1" x14ac:dyDescent="0.2">
      <c r="B119" s="65"/>
      <c r="C119" s="66"/>
      <c r="D119" s="67"/>
      <c r="E119" s="64"/>
    </row>
    <row r="120" spans="2:5" ht="17.850000000000001" hidden="1" customHeight="1" x14ac:dyDescent="0.2">
      <c r="B120" s="65"/>
      <c r="C120" s="66"/>
      <c r="D120" s="67"/>
      <c r="E120" s="64"/>
    </row>
    <row r="121" spans="2:5" ht="17.850000000000001" hidden="1" customHeight="1" x14ac:dyDescent="0.2">
      <c r="B121" s="65"/>
      <c r="C121" s="66"/>
      <c r="D121" s="67"/>
      <c r="E121" s="64"/>
    </row>
    <row r="122" spans="2:5" ht="17.850000000000001" hidden="1" customHeight="1" x14ac:dyDescent="0.2">
      <c r="B122" s="65"/>
      <c r="C122" s="66"/>
      <c r="D122" s="67"/>
      <c r="E122" s="64"/>
    </row>
    <row r="123" spans="2:5" ht="17.850000000000001" hidden="1" customHeight="1" x14ac:dyDescent="0.2">
      <c r="B123" s="65"/>
      <c r="C123" s="66"/>
      <c r="D123" s="67"/>
      <c r="E123" s="64"/>
    </row>
    <row r="124" spans="2:5" ht="17.850000000000001" hidden="1" customHeight="1" x14ac:dyDescent="0.2">
      <c r="B124" s="65"/>
      <c r="C124" s="66"/>
      <c r="D124" s="67"/>
      <c r="E124" s="64"/>
    </row>
    <row r="125" spans="2:5" ht="17.850000000000001" hidden="1" customHeight="1" x14ac:dyDescent="0.2">
      <c r="B125" s="65"/>
      <c r="C125" s="66"/>
      <c r="D125" s="67"/>
      <c r="E125" s="64"/>
    </row>
    <row r="126" spans="2:5" ht="17.850000000000001" hidden="1" customHeight="1" x14ac:dyDescent="0.2">
      <c r="B126" s="65"/>
      <c r="C126" s="66"/>
      <c r="D126" s="67"/>
      <c r="E126" s="64"/>
    </row>
    <row r="127" spans="2:5" ht="17.850000000000001" hidden="1" customHeight="1" x14ac:dyDescent="0.2">
      <c r="B127" s="65"/>
      <c r="C127" s="66"/>
      <c r="D127" s="67"/>
      <c r="E127" s="64"/>
    </row>
    <row r="128" spans="2:5" ht="17.850000000000001" hidden="1" customHeight="1" x14ac:dyDescent="0.2">
      <c r="B128" s="65"/>
      <c r="C128" s="66"/>
      <c r="D128" s="67"/>
      <c r="E128" s="64"/>
    </row>
    <row r="129" spans="2:5" ht="17.850000000000001" hidden="1" customHeight="1" x14ac:dyDescent="0.2">
      <c r="B129" s="65"/>
      <c r="C129" s="66"/>
      <c r="D129" s="67"/>
      <c r="E129" s="64"/>
    </row>
    <row r="130" spans="2:5" ht="17.850000000000001" hidden="1" customHeight="1" x14ac:dyDescent="0.2">
      <c r="B130" s="65"/>
      <c r="C130" s="66"/>
      <c r="D130" s="67"/>
      <c r="E130" s="64"/>
    </row>
    <row r="131" spans="2:5" ht="17.850000000000001" hidden="1" customHeight="1" x14ac:dyDescent="0.2">
      <c r="B131" s="65"/>
      <c r="C131" s="66"/>
      <c r="D131" s="67"/>
      <c r="E131" s="64"/>
    </row>
    <row r="132" spans="2:5" ht="17.850000000000001" hidden="1" customHeight="1" x14ac:dyDescent="0.2">
      <c r="B132" s="65"/>
      <c r="C132" s="66"/>
      <c r="D132" s="67"/>
      <c r="E132" s="64"/>
    </row>
    <row r="133" spans="2:5" ht="17.850000000000001" hidden="1" customHeight="1" x14ac:dyDescent="0.2">
      <c r="B133" s="65"/>
      <c r="C133" s="66"/>
      <c r="D133" s="67"/>
      <c r="E133" s="64"/>
    </row>
    <row r="134" spans="2:5" ht="17.850000000000001" hidden="1" customHeight="1" x14ac:dyDescent="0.2">
      <c r="B134" s="65"/>
      <c r="C134" s="66"/>
      <c r="D134" s="67"/>
      <c r="E134" s="64"/>
    </row>
    <row r="135" spans="2:5" ht="17.850000000000001" hidden="1" customHeight="1" x14ac:dyDescent="0.2">
      <c r="B135" s="65"/>
      <c r="C135" s="66"/>
      <c r="D135" s="67"/>
      <c r="E135" s="64"/>
    </row>
    <row r="136" spans="2:5" ht="17.850000000000001" hidden="1" customHeight="1" x14ac:dyDescent="0.2">
      <c r="B136" s="65"/>
      <c r="C136" s="66"/>
      <c r="D136" s="67"/>
      <c r="E136" s="64"/>
    </row>
    <row r="137" spans="2:5" ht="17.850000000000001" hidden="1" customHeight="1" x14ac:dyDescent="0.2">
      <c r="B137" s="65"/>
      <c r="C137" s="66"/>
      <c r="D137" s="67"/>
      <c r="E137" s="64"/>
    </row>
    <row r="138" spans="2:5" ht="17.850000000000001" hidden="1" customHeight="1" x14ac:dyDescent="0.2">
      <c r="B138" s="65"/>
      <c r="C138" s="66"/>
      <c r="D138" s="67"/>
      <c r="E138" s="64"/>
    </row>
    <row r="139" spans="2:5" ht="17.850000000000001" hidden="1" customHeight="1" x14ac:dyDescent="0.2">
      <c r="B139" s="65"/>
      <c r="C139" s="66"/>
      <c r="D139" s="67"/>
      <c r="E139" s="64"/>
    </row>
    <row r="140" spans="2:5" ht="17.850000000000001" hidden="1" customHeight="1" x14ac:dyDescent="0.2">
      <c r="B140" s="65"/>
      <c r="C140" s="66"/>
      <c r="D140" s="67"/>
      <c r="E140" s="64"/>
    </row>
    <row r="141" spans="2:5" ht="17.850000000000001" hidden="1" customHeight="1" x14ac:dyDescent="0.2">
      <c r="B141" s="65"/>
      <c r="C141" s="66"/>
      <c r="D141" s="67"/>
      <c r="E141" s="64"/>
    </row>
    <row r="142" spans="2:5" ht="17.850000000000001" hidden="1" customHeight="1" x14ac:dyDescent="0.2">
      <c r="B142" s="65"/>
      <c r="C142" s="66"/>
      <c r="D142" s="67"/>
      <c r="E142" s="64"/>
    </row>
    <row r="143" spans="2:5" ht="17.850000000000001" hidden="1" customHeight="1" x14ac:dyDescent="0.2">
      <c r="B143" s="65"/>
      <c r="C143" s="66"/>
      <c r="D143" s="67"/>
      <c r="E143" s="64"/>
    </row>
    <row r="144" spans="2:5" ht="17.850000000000001" hidden="1" customHeight="1" x14ac:dyDescent="0.2">
      <c r="B144" s="65"/>
      <c r="C144" s="66"/>
      <c r="D144" s="67"/>
      <c r="E144" s="64"/>
    </row>
    <row r="145" spans="2:5" ht="17.850000000000001" hidden="1" customHeight="1" x14ac:dyDescent="0.2">
      <c r="B145" s="65"/>
      <c r="C145" s="66"/>
      <c r="D145" s="67"/>
      <c r="E145" s="64"/>
    </row>
    <row r="146" spans="2:5" ht="17.850000000000001" hidden="1" customHeight="1" x14ac:dyDescent="0.2">
      <c r="B146" s="65"/>
      <c r="C146" s="66"/>
      <c r="D146" s="67"/>
      <c r="E146" s="64"/>
    </row>
    <row r="147" spans="2:5" ht="17.850000000000001" hidden="1" customHeight="1" x14ac:dyDescent="0.2">
      <c r="B147" s="65"/>
      <c r="C147" s="66"/>
      <c r="D147" s="67"/>
      <c r="E147" s="64"/>
    </row>
    <row r="148" spans="2:5" ht="17.850000000000001" hidden="1" customHeight="1" x14ac:dyDescent="0.2">
      <c r="B148" s="65"/>
      <c r="C148" s="66"/>
      <c r="D148" s="67"/>
      <c r="E148" s="64"/>
    </row>
    <row r="149" spans="2:5" ht="17.850000000000001" hidden="1" customHeight="1" x14ac:dyDescent="0.2">
      <c r="B149" s="65"/>
      <c r="C149" s="66"/>
      <c r="D149" s="67"/>
      <c r="E149" s="64"/>
    </row>
    <row r="150" spans="2:5" ht="17.850000000000001" hidden="1" customHeight="1" x14ac:dyDescent="0.2">
      <c r="B150" s="65"/>
      <c r="C150" s="66"/>
      <c r="D150" s="67"/>
      <c r="E150" s="64"/>
    </row>
    <row r="151" spans="2:5" ht="17.850000000000001" hidden="1" customHeight="1" x14ac:dyDescent="0.2">
      <c r="B151" s="65"/>
      <c r="C151" s="66"/>
      <c r="D151" s="67"/>
      <c r="E151" s="64"/>
    </row>
    <row r="152" spans="2:5" ht="17.850000000000001" hidden="1" customHeight="1" x14ac:dyDescent="0.2">
      <c r="B152" s="65"/>
      <c r="C152" s="66"/>
      <c r="D152" s="67"/>
      <c r="E152" s="64"/>
    </row>
    <row r="153" spans="2:5" ht="17.850000000000001" hidden="1" customHeight="1" x14ac:dyDescent="0.2">
      <c r="B153" s="65"/>
      <c r="C153" s="66"/>
      <c r="D153" s="67"/>
      <c r="E153" s="64"/>
    </row>
    <row r="154" spans="2:5" ht="17.850000000000001" hidden="1" customHeight="1" x14ac:dyDescent="0.2">
      <c r="B154" s="65"/>
      <c r="C154" s="66"/>
      <c r="D154" s="67"/>
      <c r="E154" s="64"/>
    </row>
    <row r="155" spans="2:5" ht="17.850000000000001" hidden="1" customHeight="1" x14ac:dyDescent="0.2">
      <c r="B155" s="65"/>
      <c r="C155" s="66"/>
      <c r="D155" s="67"/>
      <c r="E155" s="64"/>
    </row>
    <row r="156" spans="2:5" ht="17.850000000000001" hidden="1" customHeight="1" x14ac:dyDescent="0.2">
      <c r="B156" s="65"/>
      <c r="C156" s="66"/>
      <c r="D156" s="67"/>
      <c r="E156" s="64"/>
    </row>
    <row r="157" spans="2:5" ht="17.850000000000001" hidden="1" customHeight="1" x14ac:dyDescent="0.2">
      <c r="B157" s="65"/>
      <c r="C157" s="66"/>
      <c r="D157" s="67"/>
      <c r="E157" s="64"/>
    </row>
    <row r="158" spans="2:5" ht="17.850000000000001" hidden="1" customHeight="1" x14ac:dyDescent="0.2">
      <c r="B158" s="65"/>
      <c r="C158" s="66"/>
      <c r="D158" s="67"/>
      <c r="E158" s="64"/>
    </row>
    <row r="159" spans="2:5" ht="17.850000000000001" hidden="1" customHeight="1" x14ac:dyDescent="0.2">
      <c r="B159" s="65"/>
      <c r="C159" s="66"/>
      <c r="D159" s="67"/>
      <c r="E159" s="64"/>
    </row>
    <row r="160" spans="2:5" ht="17.850000000000001" hidden="1" customHeight="1" x14ac:dyDescent="0.2">
      <c r="B160" s="65"/>
      <c r="C160" s="66"/>
      <c r="D160" s="67"/>
      <c r="E160" s="64"/>
    </row>
    <row r="161" spans="2:5" ht="17.850000000000001" hidden="1" customHeight="1" x14ac:dyDescent="0.2">
      <c r="B161" s="65"/>
      <c r="C161" s="66"/>
      <c r="D161" s="67"/>
      <c r="E161" s="64"/>
    </row>
    <row r="162" spans="2:5" ht="17.850000000000001" hidden="1" customHeight="1" x14ac:dyDescent="0.2">
      <c r="B162" s="65"/>
      <c r="C162" s="66"/>
      <c r="D162" s="67"/>
      <c r="E162" s="64"/>
    </row>
    <row r="163" spans="2:5" ht="17.850000000000001" hidden="1" customHeight="1" x14ac:dyDescent="0.2">
      <c r="B163" s="65"/>
      <c r="C163" s="66"/>
      <c r="D163" s="67"/>
      <c r="E163" s="64"/>
    </row>
    <row r="164" spans="2:5" ht="17.850000000000001" hidden="1" customHeight="1" x14ac:dyDescent="0.2">
      <c r="B164" s="65"/>
      <c r="C164" s="66"/>
      <c r="D164" s="67"/>
      <c r="E164" s="64"/>
    </row>
    <row r="165" spans="2:5" ht="17.850000000000001" hidden="1" customHeight="1" x14ac:dyDescent="0.2">
      <c r="B165" s="65"/>
      <c r="C165" s="66"/>
      <c r="D165" s="67"/>
      <c r="E165" s="64"/>
    </row>
    <row r="166" spans="2:5" ht="17.850000000000001" hidden="1" customHeight="1" x14ac:dyDescent="0.2">
      <c r="B166" s="65"/>
      <c r="C166" s="66"/>
      <c r="D166" s="67"/>
      <c r="E166" s="64"/>
    </row>
    <row r="167" spans="2:5" ht="17.850000000000001" hidden="1" customHeight="1" x14ac:dyDescent="0.2">
      <c r="B167" s="65"/>
      <c r="C167" s="66"/>
      <c r="D167" s="67"/>
      <c r="E167" s="64"/>
    </row>
    <row r="168" spans="2:5" ht="17.850000000000001" hidden="1" customHeight="1" x14ac:dyDescent="0.2">
      <c r="B168" s="65"/>
      <c r="C168" s="66"/>
      <c r="D168" s="67"/>
      <c r="E168" s="64"/>
    </row>
    <row r="169" spans="2:5" ht="17.850000000000001" hidden="1" customHeight="1" x14ac:dyDescent="0.2">
      <c r="B169" s="65"/>
      <c r="C169" s="66"/>
      <c r="D169" s="67"/>
      <c r="E169" s="64"/>
    </row>
    <row r="170" spans="2:5" ht="17.850000000000001" hidden="1" customHeight="1" x14ac:dyDescent="0.2">
      <c r="B170" s="65"/>
      <c r="C170" s="66"/>
      <c r="D170" s="67"/>
      <c r="E170" s="64"/>
    </row>
    <row r="171" spans="2:5" ht="17.850000000000001" hidden="1" customHeight="1" x14ac:dyDescent="0.2">
      <c r="B171" s="65"/>
      <c r="C171" s="66"/>
      <c r="D171" s="67"/>
      <c r="E171" s="64"/>
    </row>
    <row r="172" spans="2:5" ht="17.850000000000001" hidden="1" customHeight="1" x14ac:dyDescent="0.2">
      <c r="B172" s="65"/>
      <c r="C172" s="66"/>
      <c r="D172" s="67"/>
      <c r="E172" s="64"/>
    </row>
    <row r="173" spans="2:5" ht="17.850000000000001" hidden="1" customHeight="1" x14ac:dyDescent="0.2">
      <c r="B173" s="65"/>
      <c r="C173" s="66"/>
      <c r="D173" s="67"/>
      <c r="E173" s="64"/>
    </row>
    <row r="174" spans="2:5" ht="17.850000000000001" hidden="1" customHeight="1" x14ac:dyDescent="0.2">
      <c r="B174" s="65"/>
      <c r="C174" s="66"/>
      <c r="D174" s="67"/>
      <c r="E174" s="64"/>
    </row>
    <row r="175" spans="2:5" ht="17.850000000000001" hidden="1" customHeight="1" x14ac:dyDescent="0.2">
      <c r="B175" s="65"/>
      <c r="C175" s="66"/>
      <c r="D175" s="67"/>
      <c r="E175" s="64"/>
    </row>
    <row r="176" spans="2:5" ht="17.850000000000001" hidden="1" customHeight="1" x14ac:dyDescent="0.2">
      <c r="B176" s="65"/>
      <c r="C176" s="66"/>
      <c r="D176" s="67"/>
      <c r="E176" s="64"/>
    </row>
    <row r="177" spans="2:5" ht="17.850000000000001" hidden="1" customHeight="1" x14ac:dyDescent="0.2">
      <c r="B177" s="65"/>
      <c r="C177" s="66"/>
      <c r="D177" s="67"/>
      <c r="E177" s="64"/>
    </row>
    <row r="178" spans="2:5" ht="17.850000000000001" hidden="1" customHeight="1" x14ac:dyDescent="0.2">
      <c r="B178" s="65"/>
      <c r="C178" s="66"/>
      <c r="D178" s="67"/>
      <c r="E178" s="64"/>
    </row>
    <row r="179" spans="2:5" ht="17.850000000000001" hidden="1" customHeight="1" x14ac:dyDescent="0.2">
      <c r="B179" s="65"/>
      <c r="C179" s="66"/>
      <c r="D179" s="67"/>
      <c r="E179" s="64"/>
    </row>
    <row r="180" spans="2:5" ht="17.850000000000001" hidden="1" customHeight="1" x14ac:dyDescent="0.2">
      <c r="B180" s="65"/>
      <c r="C180" s="66"/>
      <c r="D180" s="67"/>
      <c r="E180" s="64"/>
    </row>
    <row r="181" spans="2:5" ht="17.850000000000001" hidden="1" customHeight="1" x14ac:dyDescent="0.2">
      <c r="B181" s="65"/>
      <c r="C181" s="66"/>
      <c r="D181" s="67"/>
      <c r="E181" s="64"/>
    </row>
    <row r="182" spans="2:5" ht="17.850000000000001" hidden="1" customHeight="1" x14ac:dyDescent="0.2">
      <c r="B182" s="65"/>
      <c r="C182" s="66"/>
      <c r="D182" s="67"/>
      <c r="E182" s="64"/>
    </row>
    <row r="183" spans="2:5" ht="17.850000000000001" hidden="1" customHeight="1" x14ac:dyDescent="0.2">
      <c r="B183" s="65"/>
      <c r="C183" s="66"/>
      <c r="D183" s="67"/>
      <c r="E183" s="64"/>
    </row>
    <row r="184" spans="2:5" ht="17.850000000000001" hidden="1" customHeight="1" x14ac:dyDescent="0.2">
      <c r="B184" s="65"/>
      <c r="C184" s="66"/>
      <c r="D184" s="67"/>
      <c r="E184" s="64"/>
    </row>
    <row r="185" spans="2:5" ht="17.850000000000001" hidden="1" customHeight="1" x14ac:dyDescent="0.2">
      <c r="B185" s="65"/>
      <c r="C185" s="66"/>
      <c r="D185" s="67"/>
      <c r="E185" s="64"/>
    </row>
    <row r="186" spans="2:5" ht="17.850000000000001" hidden="1" customHeight="1" x14ac:dyDescent="0.2">
      <c r="B186" s="65"/>
      <c r="C186" s="66"/>
      <c r="D186" s="67"/>
      <c r="E186" s="64"/>
    </row>
    <row r="187" spans="2:5" ht="17.850000000000001" hidden="1" customHeight="1" x14ac:dyDescent="0.2">
      <c r="B187" s="65"/>
      <c r="C187" s="66"/>
      <c r="D187" s="67"/>
      <c r="E187" s="64"/>
    </row>
    <row r="188" spans="2:5" ht="17.850000000000001" hidden="1" customHeight="1" x14ac:dyDescent="0.2">
      <c r="B188" s="65"/>
      <c r="C188" s="66"/>
      <c r="D188" s="67"/>
      <c r="E188" s="64"/>
    </row>
    <row r="189" spans="2:5" ht="17.850000000000001" hidden="1" customHeight="1" x14ac:dyDescent="0.2">
      <c r="B189" s="65"/>
      <c r="C189" s="66"/>
      <c r="D189" s="67"/>
      <c r="E189" s="64"/>
    </row>
    <row r="190" spans="2:5" ht="17.850000000000001" hidden="1" customHeight="1" x14ac:dyDescent="0.2">
      <c r="B190" s="65"/>
      <c r="C190" s="66"/>
      <c r="D190" s="67"/>
      <c r="E190" s="64"/>
    </row>
    <row r="191" spans="2:5" ht="17.850000000000001" hidden="1" customHeight="1" x14ac:dyDescent="0.2">
      <c r="B191" s="65"/>
      <c r="C191" s="66"/>
      <c r="D191" s="67"/>
      <c r="E191" s="64"/>
    </row>
    <row r="192" spans="2:5" ht="17.850000000000001" hidden="1" customHeight="1" x14ac:dyDescent="0.2">
      <c r="B192" s="65"/>
      <c r="C192" s="66"/>
      <c r="D192" s="67"/>
      <c r="E192" s="64"/>
    </row>
    <row r="193" spans="2:5" ht="17.850000000000001" hidden="1" customHeight="1" x14ac:dyDescent="0.2">
      <c r="B193" s="65"/>
      <c r="C193" s="66"/>
      <c r="D193" s="67"/>
      <c r="E193" s="64"/>
    </row>
    <row r="194" spans="2:5" ht="17.850000000000001" hidden="1" customHeight="1" x14ac:dyDescent="0.2">
      <c r="B194" s="65"/>
      <c r="C194" s="66"/>
      <c r="D194" s="67"/>
      <c r="E194" s="64"/>
    </row>
    <row r="195" spans="2:5" ht="17.850000000000001" hidden="1" customHeight="1" x14ac:dyDescent="0.2">
      <c r="B195" s="65"/>
      <c r="C195" s="66"/>
      <c r="D195" s="67"/>
      <c r="E195" s="64"/>
    </row>
    <row r="196" spans="2:5" ht="17.850000000000001" hidden="1" customHeight="1" x14ac:dyDescent="0.2">
      <c r="B196" s="65"/>
      <c r="C196" s="66"/>
      <c r="D196" s="67"/>
      <c r="E196" s="64"/>
    </row>
    <row r="197" spans="2:5" ht="17.850000000000001" hidden="1" customHeight="1" x14ac:dyDescent="0.2">
      <c r="B197" s="65"/>
      <c r="C197" s="66"/>
      <c r="D197" s="67"/>
      <c r="E197" s="64"/>
    </row>
    <row r="198" spans="2:5" ht="17.850000000000001" hidden="1" customHeight="1" x14ac:dyDescent="0.2">
      <c r="B198" s="65"/>
      <c r="C198" s="66"/>
      <c r="D198" s="67"/>
      <c r="E198" s="64"/>
    </row>
    <row r="199" spans="2:5" ht="17.850000000000001" hidden="1" customHeight="1" x14ac:dyDescent="0.2">
      <c r="B199" s="65"/>
      <c r="C199" s="66"/>
      <c r="D199" s="67"/>
      <c r="E199" s="64"/>
    </row>
    <row r="200" spans="2:5" ht="17.850000000000001" hidden="1" customHeight="1" x14ac:dyDescent="0.2">
      <c r="B200" s="65"/>
      <c r="C200" s="66"/>
      <c r="D200" s="67"/>
      <c r="E200" s="64"/>
    </row>
    <row r="201" spans="2:5" ht="17.850000000000001" hidden="1" customHeight="1" x14ac:dyDescent="0.2">
      <c r="B201" s="65"/>
      <c r="C201" s="66"/>
      <c r="D201" s="67"/>
      <c r="E201" s="64"/>
    </row>
    <row r="202" spans="2:5" ht="17.850000000000001" hidden="1" customHeight="1" x14ac:dyDescent="0.2">
      <c r="B202" s="65"/>
      <c r="C202" s="66"/>
      <c r="D202" s="67"/>
      <c r="E202" s="64"/>
    </row>
    <row r="203" spans="2:5" ht="17.850000000000001" hidden="1" customHeight="1" x14ac:dyDescent="0.2">
      <c r="B203" s="65"/>
      <c r="C203" s="66"/>
      <c r="D203" s="67"/>
      <c r="E203" s="64"/>
    </row>
    <row r="204" spans="2:5" ht="17.850000000000001" hidden="1" customHeight="1" x14ac:dyDescent="0.2">
      <c r="B204" s="65"/>
      <c r="C204" s="66"/>
      <c r="D204" s="67"/>
      <c r="E204" s="64"/>
    </row>
    <row r="205" spans="2:5" ht="17.850000000000001" hidden="1" customHeight="1" x14ac:dyDescent="0.2">
      <c r="B205" s="65"/>
      <c r="C205" s="66"/>
      <c r="D205" s="67"/>
      <c r="E205" s="64"/>
    </row>
    <row r="206" spans="2:5" ht="17.850000000000001" hidden="1" customHeight="1" x14ac:dyDescent="0.2">
      <c r="B206" s="65"/>
      <c r="C206" s="66"/>
      <c r="D206" s="67"/>
      <c r="E206" s="64"/>
    </row>
    <row r="207" spans="2:5" ht="17.850000000000001" hidden="1" customHeight="1" x14ac:dyDescent="0.2">
      <c r="B207" s="65"/>
      <c r="C207" s="66"/>
      <c r="D207" s="67"/>
      <c r="E207" s="64"/>
    </row>
    <row r="208" spans="2:5" ht="17.850000000000001" hidden="1" customHeight="1" x14ac:dyDescent="0.2">
      <c r="B208" s="65"/>
      <c r="C208" s="66"/>
      <c r="D208" s="67"/>
      <c r="E208" s="64"/>
    </row>
    <row r="209" spans="2:5" ht="17.850000000000001" hidden="1" customHeight="1" x14ac:dyDescent="0.2">
      <c r="B209" s="65"/>
      <c r="C209" s="66"/>
      <c r="D209" s="67"/>
      <c r="E209" s="64"/>
    </row>
    <row r="210" spans="2:5" ht="17.850000000000001" hidden="1" customHeight="1" x14ac:dyDescent="0.2">
      <c r="B210" s="65"/>
      <c r="C210" s="66"/>
      <c r="D210" s="67"/>
      <c r="E210" s="64"/>
    </row>
    <row r="211" spans="2:5" ht="17.850000000000001" hidden="1" customHeight="1" x14ac:dyDescent="0.2">
      <c r="B211" s="65"/>
      <c r="C211" s="66"/>
      <c r="D211" s="67"/>
      <c r="E211" s="64"/>
    </row>
    <row r="212" spans="2:5" ht="17.850000000000001" hidden="1" customHeight="1" x14ac:dyDescent="0.2">
      <c r="B212" s="65"/>
      <c r="C212" s="66"/>
      <c r="D212" s="67"/>
      <c r="E212" s="64"/>
    </row>
    <row r="213" spans="2:5" ht="17.850000000000001" hidden="1" customHeight="1" x14ac:dyDescent="0.2">
      <c r="B213" s="65"/>
      <c r="C213" s="66"/>
      <c r="D213" s="67"/>
      <c r="E213" s="64"/>
    </row>
    <row r="214" spans="2:5" ht="17.850000000000001" hidden="1" customHeight="1" x14ac:dyDescent="0.2">
      <c r="B214" s="65"/>
      <c r="C214" s="66"/>
      <c r="D214" s="67"/>
      <c r="E214" s="64"/>
    </row>
    <row r="215" spans="2:5" ht="17.850000000000001" hidden="1" customHeight="1" x14ac:dyDescent="0.2">
      <c r="B215" s="65"/>
      <c r="C215" s="66"/>
      <c r="D215" s="67"/>
      <c r="E215" s="64"/>
    </row>
    <row r="216" spans="2:5" ht="17.850000000000001" hidden="1" customHeight="1" x14ac:dyDescent="0.2">
      <c r="B216" s="65"/>
      <c r="C216" s="66"/>
      <c r="D216" s="67"/>
      <c r="E216" s="64"/>
    </row>
    <row r="217" spans="2:5" ht="17.850000000000001" hidden="1" customHeight="1" x14ac:dyDescent="0.2">
      <c r="B217" s="65"/>
      <c r="C217" s="66"/>
      <c r="D217" s="67"/>
      <c r="E217" s="64"/>
    </row>
    <row r="218" spans="2:5" ht="17.850000000000001" hidden="1" customHeight="1" x14ac:dyDescent="0.2">
      <c r="B218" s="65"/>
      <c r="C218" s="66"/>
      <c r="D218" s="67"/>
      <c r="E218" s="64"/>
    </row>
    <row r="219" spans="2:5" ht="17.850000000000001" hidden="1" customHeight="1" x14ac:dyDescent="0.2">
      <c r="B219" s="65"/>
      <c r="C219" s="66"/>
      <c r="D219" s="67"/>
      <c r="E219" s="64"/>
    </row>
    <row r="220" spans="2:5" ht="17.850000000000001" hidden="1" customHeight="1" x14ac:dyDescent="0.2">
      <c r="B220" s="65"/>
      <c r="C220" s="66"/>
      <c r="D220" s="67"/>
      <c r="E220" s="64"/>
    </row>
    <row r="221" spans="2:5" ht="17.850000000000001" hidden="1" customHeight="1" x14ac:dyDescent="0.2">
      <c r="B221" s="65"/>
      <c r="C221" s="66"/>
      <c r="D221" s="67"/>
      <c r="E221" s="64"/>
    </row>
    <row r="222" spans="2:5" ht="17.850000000000001" hidden="1" customHeight="1" x14ac:dyDescent="0.2">
      <c r="B222" s="65"/>
      <c r="C222" s="66"/>
      <c r="D222" s="67"/>
      <c r="E222" s="64"/>
    </row>
    <row r="223" spans="2:5" ht="17.850000000000001" hidden="1" customHeight="1" x14ac:dyDescent="0.2">
      <c r="B223" s="65"/>
      <c r="C223" s="66"/>
      <c r="D223" s="67"/>
      <c r="E223" s="64"/>
    </row>
    <row r="224" spans="2:5" ht="17.850000000000001" hidden="1" customHeight="1" x14ac:dyDescent="0.2">
      <c r="B224" s="65"/>
      <c r="C224" s="66"/>
      <c r="D224" s="67"/>
      <c r="E224" s="64"/>
    </row>
    <row r="225" spans="2:5" ht="17.850000000000001" hidden="1" customHeight="1" x14ac:dyDescent="0.2">
      <c r="B225" s="65"/>
      <c r="C225" s="66"/>
      <c r="D225" s="67"/>
      <c r="E225" s="64"/>
    </row>
    <row r="226" spans="2:5" ht="17.850000000000001" hidden="1" customHeight="1" x14ac:dyDescent="0.2">
      <c r="B226" s="65"/>
      <c r="C226" s="66"/>
      <c r="D226" s="67"/>
      <c r="E226" s="64"/>
    </row>
    <row r="227" spans="2:5" ht="17.850000000000001" hidden="1" customHeight="1" x14ac:dyDescent="0.2">
      <c r="B227" s="65"/>
      <c r="C227" s="66"/>
      <c r="D227" s="67"/>
      <c r="E227" s="64"/>
    </row>
    <row r="228" spans="2:5" ht="17.850000000000001" hidden="1" customHeight="1" x14ac:dyDescent="0.2">
      <c r="B228" s="65"/>
      <c r="C228" s="66"/>
      <c r="D228" s="67"/>
      <c r="E228" s="64"/>
    </row>
    <row r="229" spans="2:5" ht="17.850000000000001" hidden="1" customHeight="1" x14ac:dyDescent="0.2">
      <c r="B229" s="65"/>
      <c r="C229" s="66"/>
      <c r="D229" s="67"/>
      <c r="E229" s="64"/>
    </row>
    <row r="230" spans="2:5" ht="17.850000000000001" hidden="1" customHeight="1" x14ac:dyDescent="0.2">
      <c r="B230" s="65"/>
      <c r="C230" s="66"/>
      <c r="D230" s="67"/>
      <c r="E230" s="64"/>
    </row>
    <row r="231" spans="2:5" ht="17.850000000000001" hidden="1" customHeight="1" x14ac:dyDescent="0.2">
      <c r="B231" s="65"/>
      <c r="C231" s="66"/>
      <c r="D231" s="67"/>
      <c r="E231" s="64"/>
    </row>
    <row r="232" spans="2:5" ht="17.850000000000001" hidden="1" customHeight="1" x14ac:dyDescent="0.2">
      <c r="B232" s="65"/>
      <c r="C232" s="66"/>
      <c r="D232" s="67"/>
      <c r="E232" s="64"/>
    </row>
    <row r="233" spans="2:5" ht="17.850000000000001" hidden="1" customHeight="1" x14ac:dyDescent="0.2">
      <c r="B233" s="65"/>
      <c r="C233" s="66"/>
      <c r="D233" s="67"/>
      <c r="E233" s="64"/>
    </row>
    <row r="234" spans="2:5" ht="17.850000000000001" hidden="1" customHeight="1" x14ac:dyDescent="0.2">
      <c r="B234" s="65"/>
      <c r="C234" s="66"/>
      <c r="D234" s="67"/>
      <c r="E234" s="64"/>
    </row>
    <row r="235" spans="2:5" ht="17.850000000000001" hidden="1" customHeight="1" x14ac:dyDescent="0.2">
      <c r="B235" s="65"/>
      <c r="C235" s="66"/>
      <c r="D235" s="67"/>
      <c r="E235" s="64"/>
    </row>
    <row r="236" spans="2:5" ht="17.850000000000001" hidden="1" customHeight="1" x14ac:dyDescent="0.2">
      <c r="B236" s="65"/>
      <c r="C236" s="66"/>
      <c r="D236" s="67"/>
      <c r="E236" s="64"/>
    </row>
    <row r="237" spans="2:5" ht="17.850000000000001" hidden="1" customHeight="1" x14ac:dyDescent="0.2">
      <c r="B237" s="65"/>
      <c r="C237" s="66"/>
      <c r="D237" s="67"/>
      <c r="E237" s="64"/>
    </row>
    <row r="238" spans="2:5" ht="17.850000000000001" hidden="1" customHeight="1" x14ac:dyDescent="0.2">
      <c r="B238" s="65"/>
      <c r="C238" s="66"/>
      <c r="D238" s="67"/>
      <c r="E238" s="64"/>
    </row>
    <row r="239" spans="2:5" ht="17.850000000000001" hidden="1" customHeight="1" x14ac:dyDescent="0.2">
      <c r="B239" s="65"/>
      <c r="C239" s="66"/>
      <c r="D239" s="67"/>
      <c r="E239" s="64"/>
    </row>
    <row r="240" spans="2:5" ht="17.850000000000001" hidden="1" customHeight="1" x14ac:dyDescent="0.2">
      <c r="B240" s="65"/>
      <c r="C240" s="66"/>
      <c r="D240" s="67"/>
      <c r="E240" s="64"/>
    </row>
    <row r="241" spans="2:5" ht="17.850000000000001" hidden="1" customHeight="1" x14ac:dyDescent="0.2">
      <c r="B241" s="65"/>
      <c r="C241" s="66"/>
      <c r="D241" s="67"/>
      <c r="E241" s="64"/>
    </row>
    <row r="242" spans="2:5" ht="17.850000000000001" hidden="1" customHeight="1" x14ac:dyDescent="0.2">
      <c r="B242" s="65"/>
      <c r="C242" s="66"/>
      <c r="D242" s="67"/>
      <c r="E242" s="64"/>
    </row>
    <row r="243" spans="2:5" ht="17.850000000000001" hidden="1" customHeight="1" x14ac:dyDescent="0.2">
      <c r="B243" s="65"/>
      <c r="C243" s="66"/>
      <c r="D243" s="67"/>
      <c r="E243" s="64"/>
    </row>
    <row r="244" spans="2:5" ht="17.850000000000001" hidden="1" customHeight="1" x14ac:dyDescent="0.2">
      <c r="B244" s="65"/>
      <c r="C244" s="66"/>
      <c r="D244" s="67"/>
      <c r="E244" s="64"/>
    </row>
    <row r="245" spans="2:5" ht="17.850000000000001" hidden="1" customHeight="1" x14ac:dyDescent="0.2">
      <c r="B245" s="65"/>
      <c r="C245" s="66"/>
      <c r="D245" s="67"/>
      <c r="E245" s="64"/>
    </row>
    <row r="246" spans="2:5" ht="17.850000000000001" hidden="1" customHeight="1" x14ac:dyDescent="0.2">
      <c r="B246" s="65"/>
      <c r="C246" s="66"/>
      <c r="D246" s="67"/>
      <c r="E246" s="64"/>
    </row>
    <row r="247" spans="2:5" ht="17.850000000000001" hidden="1" customHeight="1" x14ac:dyDescent="0.2">
      <c r="B247" s="65"/>
      <c r="C247" s="66"/>
      <c r="D247" s="67"/>
      <c r="E247" s="64"/>
    </row>
    <row r="248" spans="2:5" ht="17.850000000000001" hidden="1" customHeight="1" x14ac:dyDescent="0.2">
      <c r="B248" s="65"/>
      <c r="C248" s="66"/>
      <c r="D248" s="67"/>
      <c r="E248" s="64"/>
    </row>
    <row r="249" spans="2:5" ht="17.850000000000001" hidden="1" customHeight="1" x14ac:dyDescent="0.2">
      <c r="B249" s="65"/>
      <c r="C249" s="66"/>
      <c r="D249" s="67"/>
      <c r="E249" s="64"/>
    </row>
    <row r="250" spans="2:5" ht="17.850000000000001" hidden="1" customHeight="1" x14ac:dyDescent="0.2">
      <c r="B250" s="65"/>
      <c r="C250" s="66"/>
      <c r="D250" s="67"/>
      <c r="E250" s="64"/>
    </row>
    <row r="251" spans="2:5" ht="17.850000000000001" hidden="1" customHeight="1" x14ac:dyDescent="0.2">
      <c r="B251" s="65"/>
      <c r="C251" s="66"/>
      <c r="D251" s="67"/>
      <c r="E251" s="64"/>
    </row>
    <row r="252" spans="2:5" ht="17.850000000000001" hidden="1" customHeight="1" x14ac:dyDescent="0.2">
      <c r="B252" s="65"/>
      <c r="C252" s="66"/>
      <c r="D252" s="67"/>
      <c r="E252" s="64"/>
    </row>
    <row r="253" spans="2:5" ht="17.850000000000001" hidden="1" customHeight="1" x14ac:dyDescent="0.2">
      <c r="B253" s="65"/>
      <c r="C253" s="66"/>
      <c r="D253" s="67"/>
      <c r="E253" s="64"/>
    </row>
    <row r="254" spans="2:5" ht="17.850000000000001" hidden="1" customHeight="1" x14ac:dyDescent="0.2">
      <c r="B254" s="65"/>
      <c r="C254" s="66"/>
      <c r="D254" s="67"/>
      <c r="E254" s="64"/>
    </row>
    <row r="255" spans="2:5" ht="17.850000000000001" hidden="1" customHeight="1" x14ac:dyDescent="0.2">
      <c r="B255" s="65"/>
      <c r="C255" s="66"/>
      <c r="D255" s="67"/>
      <c r="E255" s="64"/>
    </row>
    <row r="256" spans="2:5" ht="17.850000000000001" hidden="1" customHeight="1" x14ac:dyDescent="0.2">
      <c r="B256" s="65"/>
      <c r="C256" s="66"/>
      <c r="D256" s="67"/>
      <c r="E256" s="64"/>
    </row>
    <row r="257" spans="2:5" ht="17.850000000000001" hidden="1" customHeight="1" x14ac:dyDescent="0.2">
      <c r="B257" s="65"/>
      <c r="C257" s="66"/>
      <c r="D257" s="67"/>
      <c r="E257" s="64"/>
    </row>
    <row r="258" spans="2:5" ht="17.850000000000001" hidden="1" customHeight="1" x14ac:dyDescent="0.2">
      <c r="B258" s="65"/>
      <c r="C258" s="66"/>
      <c r="D258" s="67"/>
      <c r="E258" s="64"/>
    </row>
    <row r="259" spans="2:5" ht="17.850000000000001" hidden="1" customHeight="1" x14ac:dyDescent="0.2">
      <c r="B259" s="65"/>
      <c r="C259" s="66"/>
      <c r="D259" s="67"/>
      <c r="E259" s="64"/>
    </row>
    <row r="260" spans="2:5" ht="17.850000000000001" hidden="1" customHeight="1" x14ac:dyDescent="0.2">
      <c r="B260" s="65"/>
      <c r="C260" s="66"/>
      <c r="D260" s="67"/>
      <c r="E260" s="64"/>
    </row>
    <row r="261" spans="2:5" ht="17.850000000000001" hidden="1" customHeight="1" x14ac:dyDescent="0.2">
      <c r="B261" s="65"/>
      <c r="C261" s="66"/>
      <c r="D261" s="67"/>
      <c r="E261" s="64"/>
    </row>
    <row r="262" spans="2:5" ht="17.850000000000001" hidden="1" customHeight="1" x14ac:dyDescent="0.2">
      <c r="B262" s="65"/>
      <c r="C262" s="66"/>
      <c r="D262" s="67"/>
      <c r="E262" s="64"/>
    </row>
    <row r="263" spans="2:5" ht="17.850000000000001" hidden="1" customHeight="1" x14ac:dyDescent="0.2">
      <c r="B263" s="65"/>
      <c r="C263" s="66"/>
      <c r="D263" s="67"/>
      <c r="E263" s="64"/>
    </row>
    <row r="264" spans="2:5" ht="17.850000000000001" hidden="1" customHeight="1" x14ac:dyDescent="0.2">
      <c r="B264" s="65"/>
      <c r="C264" s="66"/>
      <c r="D264" s="67"/>
      <c r="E264" s="64"/>
    </row>
    <row r="265" spans="2:5" ht="17.850000000000001" hidden="1" customHeight="1" x14ac:dyDescent="0.2">
      <c r="B265" s="65"/>
      <c r="C265" s="66"/>
      <c r="D265" s="67"/>
      <c r="E265" s="64"/>
    </row>
    <row r="266" spans="2:5" ht="17.850000000000001" hidden="1" customHeight="1" x14ac:dyDescent="0.2">
      <c r="B266" s="65"/>
      <c r="C266" s="66"/>
      <c r="D266" s="67"/>
      <c r="E266" s="64"/>
    </row>
    <row r="267" spans="2:5" ht="17.850000000000001" hidden="1" customHeight="1" x14ac:dyDescent="0.2">
      <c r="B267" s="65"/>
      <c r="C267" s="66"/>
      <c r="D267" s="67"/>
      <c r="E267" s="64"/>
    </row>
    <row r="268" spans="2:5" ht="17.850000000000001" hidden="1" customHeight="1" x14ac:dyDescent="0.2">
      <c r="B268" s="65"/>
      <c r="C268" s="66"/>
      <c r="D268" s="67"/>
      <c r="E268" s="64"/>
    </row>
    <row r="269" spans="2:5" ht="17.850000000000001" hidden="1" customHeight="1" x14ac:dyDescent="0.2">
      <c r="B269" s="65"/>
      <c r="C269" s="66"/>
      <c r="D269" s="67"/>
      <c r="E269" s="64"/>
    </row>
    <row r="270" spans="2:5" ht="17.850000000000001" hidden="1" customHeight="1" x14ac:dyDescent="0.2">
      <c r="B270" s="65"/>
      <c r="C270" s="66"/>
      <c r="D270" s="67"/>
      <c r="E270" s="64"/>
    </row>
    <row r="271" spans="2:5" ht="17.850000000000001" hidden="1" customHeight="1" x14ac:dyDescent="0.2">
      <c r="B271" s="65"/>
      <c r="C271" s="66"/>
      <c r="D271" s="67"/>
      <c r="E271" s="64"/>
    </row>
    <row r="272" spans="2:5" ht="17.850000000000001" hidden="1" customHeight="1" x14ac:dyDescent="0.2">
      <c r="B272" s="65"/>
      <c r="C272" s="66"/>
      <c r="D272" s="67"/>
      <c r="E272" s="64"/>
    </row>
    <row r="273" spans="2:5" ht="17.850000000000001" hidden="1" customHeight="1" x14ac:dyDescent="0.2">
      <c r="B273" s="65"/>
      <c r="C273" s="66"/>
      <c r="D273" s="67"/>
      <c r="E273" s="64"/>
    </row>
    <row r="274" spans="2:5" ht="17.850000000000001" hidden="1" customHeight="1" x14ac:dyDescent="0.2">
      <c r="B274" s="65"/>
      <c r="C274" s="66"/>
      <c r="D274" s="67"/>
      <c r="E274" s="64"/>
    </row>
    <row r="275" spans="2:5" ht="17.850000000000001" hidden="1" customHeight="1" x14ac:dyDescent="0.2">
      <c r="B275" s="65"/>
      <c r="C275" s="66"/>
      <c r="D275" s="67"/>
      <c r="E275" s="64"/>
    </row>
    <row r="276" spans="2:5" ht="17.850000000000001" hidden="1" customHeight="1" x14ac:dyDescent="0.2">
      <c r="B276" s="65"/>
      <c r="C276" s="66"/>
      <c r="D276" s="67"/>
      <c r="E276" s="64"/>
    </row>
    <row r="277" spans="2:5" ht="17.850000000000001" hidden="1" customHeight="1" x14ac:dyDescent="0.2">
      <c r="B277" s="65"/>
      <c r="C277" s="66"/>
      <c r="D277" s="67"/>
      <c r="E277" s="64"/>
    </row>
    <row r="278" spans="2:5" ht="17.850000000000001" hidden="1" customHeight="1" x14ac:dyDescent="0.2">
      <c r="B278" s="65"/>
      <c r="C278" s="66"/>
      <c r="D278" s="67"/>
      <c r="E278" s="64"/>
    </row>
    <row r="279" spans="2:5" ht="17.850000000000001" hidden="1" customHeight="1" x14ac:dyDescent="0.2">
      <c r="B279" s="65"/>
      <c r="C279" s="66"/>
      <c r="D279" s="67"/>
      <c r="E279" s="64"/>
    </row>
    <row r="280" spans="2:5" ht="17.850000000000001" hidden="1" customHeight="1" x14ac:dyDescent="0.2">
      <c r="B280" s="65"/>
      <c r="C280" s="66"/>
      <c r="D280" s="67"/>
      <c r="E280" s="64"/>
    </row>
    <row r="281" spans="2:5" ht="17.850000000000001" hidden="1" customHeight="1" x14ac:dyDescent="0.2">
      <c r="B281" s="65"/>
      <c r="C281" s="66"/>
      <c r="D281" s="67"/>
      <c r="E281" s="64"/>
    </row>
    <row r="282" spans="2:5" ht="17.850000000000001" hidden="1" customHeight="1" x14ac:dyDescent="0.2">
      <c r="B282" s="65"/>
      <c r="C282" s="66"/>
      <c r="D282" s="67"/>
      <c r="E282" s="64"/>
    </row>
    <row r="283" spans="2:5" ht="17.850000000000001" hidden="1" customHeight="1" x14ac:dyDescent="0.2">
      <c r="B283" s="65"/>
      <c r="C283" s="66"/>
      <c r="D283" s="67"/>
      <c r="E283" s="64"/>
    </row>
    <row r="284" spans="2:5" ht="17.850000000000001" hidden="1" customHeight="1" x14ac:dyDescent="0.2">
      <c r="B284" s="65"/>
      <c r="C284" s="66"/>
      <c r="D284" s="67"/>
      <c r="E284" s="64"/>
    </row>
    <row r="285" spans="2:5" ht="17.850000000000001" hidden="1" customHeight="1" x14ac:dyDescent="0.2">
      <c r="B285" s="65"/>
      <c r="C285" s="66"/>
      <c r="D285" s="67"/>
      <c r="E285" s="64"/>
    </row>
    <row r="286" spans="2:5" ht="17.850000000000001" hidden="1" customHeight="1" x14ac:dyDescent="0.2">
      <c r="B286" s="65"/>
      <c r="C286" s="66"/>
      <c r="D286" s="67"/>
      <c r="E286" s="64"/>
    </row>
    <row r="287" spans="2:5" ht="17.850000000000001" hidden="1" customHeight="1" x14ac:dyDescent="0.2">
      <c r="B287" s="65"/>
      <c r="C287" s="66"/>
      <c r="D287" s="67"/>
      <c r="E287" s="64"/>
    </row>
    <row r="288" spans="2:5" ht="17.850000000000001" hidden="1" customHeight="1" x14ac:dyDescent="0.2">
      <c r="B288" s="65"/>
      <c r="C288" s="66"/>
      <c r="D288" s="67"/>
      <c r="E288" s="64"/>
    </row>
    <row r="289" spans="2:5" ht="17.850000000000001" hidden="1" customHeight="1" x14ac:dyDescent="0.2">
      <c r="B289" s="65"/>
      <c r="C289" s="66"/>
      <c r="D289" s="67"/>
      <c r="E289" s="64"/>
    </row>
    <row r="290" spans="2:5" ht="17.850000000000001" hidden="1" customHeight="1" x14ac:dyDescent="0.2">
      <c r="B290" s="65"/>
      <c r="C290" s="66"/>
      <c r="D290" s="67"/>
      <c r="E290" s="64"/>
    </row>
    <row r="291" spans="2:5" ht="17.850000000000001" hidden="1" customHeight="1" x14ac:dyDescent="0.2">
      <c r="B291" s="65"/>
      <c r="C291" s="66"/>
      <c r="D291" s="67"/>
      <c r="E291" s="64"/>
    </row>
    <row r="292" spans="2:5" ht="17.850000000000001" hidden="1" customHeight="1" x14ac:dyDescent="0.2">
      <c r="B292" s="65"/>
      <c r="C292" s="66"/>
      <c r="D292" s="67"/>
      <c r="E292" s="64"/>
    </row>
    <row r="293" spans="2:5" ht="17.850000000000001" hidden="1" customHeight="1" x14ac:dyDescent="0.2">
      <c r="B293" s="65"/>
      <c r="C293" s="66"/>
      <c r="D293" s="67"/>
      <c r="E293" s="64"/>
    </row>
    <row r="294" spans="2:5" ht="17.850000000000001" hidden="1" customHeight="1" x14ac:dyDescent="0.2">
      <c r="B294" s="65"/>
      <c r="C294" s="66"/>
      <c r="D294" s="67"/>
      <c r="E294" s="64"/>
    </row>
    <row r="295" spans="2:5" ht="17.850000000000001" hidden="1" customHeight="1" x14ac:dyDescent="0.2">
      <c r="B295" s="65"/>
      <c r="C295" s="66"/>
      <c r="D295" s="67"/>
      <c r="E295" s="64"/>
    </row>
    <row r="296" spans="2:5" ht="17.850000000000001" hidden="1" customHeight="1" x14ac:dyDescent="0.2">
      <c r="B296" s="65"/>
      <c r="C296" s="66"/>
      <c r="D296" s="67"/>
      <c r="E296" s="64"/>
    </row>
    <row r="297" spans="2:5" ht="17.850000000000001" hidden="1" customHeight="1" x14ac:dyDescent="0.2">
      <c r="B297" s="65"/>
      <c r="C297" s="66"/>
      <c r="D297" s="67"/>
      <c r="E297" s="64"/>
    </row>
    <row r="298" spans="2:5" ht="17.850000000000001" hidden="1" customHeight="1" x14ac:dyDescent="0.2">
      <c r="B298" s="65"/>
      <c r="C298" s="66"/>
      <c r="D298" s="67"/>
      <c r="E298" s="64"/>
    </row>
    <row r="299" spans="2:5" ht="17.850000000000001" hidden="1" customHeight="1" x14ac:dyDescent="0.2">
      <c r="B299" s="65"/>
      <c r="C299" s="66"/>
      <c r="D299" s="67"/>
      <c r="E299" s="64"/>
    </row>
    <row r="300" spans="2:5" ht="17.850000000000001" hidden="1" customHeight="1" x14ac:dyDescent="0.2">
      <c r="B300" s="65"/>
      <c r="C300" s="66"/>
      <c r="D300" s="67"/>
      <c r="E300" s="64"/>
    </row>
    <row r="301" spans="2:5" ht="17.850000000000001" hidden="1" customHeight="1" x14ac:dyDescent="0.2">
      <c r="B301" s="65"/>
      <c r="C301" s="66"/>
      <c r="D301" s="67"/>
      <c r="E301" s="64"/>
    </row>
    <row r="302" spans="2:5" ht="17.850000000000001" hidden="1" customHeight="1" x14ac:dyDescent="0.2">
      <c r="B302" s="65"/>
      <c r="C302" s="66"/>
      <c r="D302" s="67"/>
      <c r="E302" s="64"/>
    </row>
    <row r="303" spans="2:5" ht="17.850000000000001" hidden="1" customHeight="1" x14ac:dyDescent="0.2">
      <c r="B303" s="65"/>
      <c r="C303" s="66"/>
      <c r="D303" s="67"/>
      <c r="E303" s="64"/>
    </row>
    <row r="304" spans="2:5" ht="17.850000000000001" hidden="1" customHeight="1" x14ac:dyDescent="0.2">
      <c r="B304" s="65"/>
      <c r="C304" s="66"/>
      <c r="D304" s="67"/>
      <c r="E304" s="64"/>
    </row>
    <row r="305" spans="2:5" ht="17.850000000000001" hidden="1" customHeight="1" x14ac:dyDescent="0.2">
      <c r="B305" s="65"/>
      <c r="C305" s="66"/>
      <c r="D305" s="67"/>
      <c r="E305" s="64"/>
    </row>
    <row r="306" spans="2:5" ht="17.850000000000001" hidden="1" customHeight="1" x14ac:dyDescent="0.2">
      <c r="B306" s="65"/>
      <c r="C306" s="66"/>
      <c r="D306" s="67"/>
      <c r="E306" s="64"/>
    </row>
    <row r="307" spans="2:5" ht="17.850000000000001" hidden="1" customHeight="1" x14ac:dyDescent="0.2">
      <c r="B307" s="65"/>
      <c r="C307" s="66"/>
      <c r="D307" s="67"/>
      <c r="E307" s="64"/>
    </row>
    <row r="308" spans="2:5" ht="17.850000000000001" hidden="1" customHeight="1" x14ac:dyDescent="0.2">
      <c r="B308" s="65"/>
      <c r="C308" s="66"/>
      <c r="D308" s="67"/>
      <c r="E308" s="64"/>
    </row>
    <row r="309" spans="2:5" ht="17.850000000000001" hidden="1" customHeight="1" x14ac:dyDescent="0.2">
      <c r="B309" s="65"/>
      <c r="C309" s="66"/>
      <c r="D309" s="67"/>
      <c r="E309" s="64"/>
    </row>
    <row r="310" spans="2:5" ht="17.850000000000001" hidden="1" customHeight="1" x14ac:dyDescent="0.2">
      <c r="B310" s="65"/>
      <c r="C310" s="66"/>
      <c r="D310" s="67"/>
      <c r="E310" s="64"/>
    </row>
    <row r="311" spans="2:5" ht="17.850000000000001" hidden="1" customHeight="1" x14ac:dyDescent="0.2">
      <c r="B311" s="65"/>
      <c r="C311" s="66"/>
      <c r="D311" s="67"/>
      <c r="E311" s="64"/>
    </row>
    <row r="312" spans="2:5" ht="17.850000000000001" hidden="1" customHeight="1" x14ac:dyDescent="0.2">
      <c r="B312" s="65"/>
      <c r="C312" s="66"/>
      <c r="D312" s="67"/>
      <c r="E312" s="64"/>
    </row>
    <row r="313" spans="2:5" ht="17.850000000000001" hidden="1" customHeight="1" x14ac:dyDescent="0.2">
      <c r="B313" s="65"/>
      <c r="C313" s="66"/>
      <c r="D313" s="67"/>
      <c r="E313" s="64"/>
    </row>
    <row r="314" spans="2:5" ht="17.850000000000001" hidden="1" customHeight="1" x14ac:dyDescent="0.2">
      <c r="B314" s="65"/>
      <c r="C314" s="66"/>
      <c r="D314" s="67"/>
      <c r="E314" s="64"/>
    </row>
    <row r="315" spans="2:5" ht="17.850000000000001" hidden="1" customHeight="1" x14ac:dyDescent="0.2">
      <c r="B315" s="65"/>
      <c r="C315" s="66"/>
      <c r="D315" s="67"/>
      <c r="E315" s="64"/>
    </row>
    <row r="316" spans="2:5" ht="17.850000000000001" hidden="1" customHeight="1" x14ac:dyDescent="0.2">
      <c r="B316" s="65"/>
      <c r="C316" s="66"/>
      <c r="D316" s="67"/>
      <c r="E316" s="64"/>
    </row>
    <row r="317" spans="2:5" ht="17.850000000000001" hidden="1" customHeight="1" x14ac:dyDescent="0.2">
      <c r="B317" s="65"/>
      <c r="C317" s="66"/>
      <c r="D317" s="67"/>
      <c r="E317" s="64"/>
    </row>
    <row r="318" spans="2:5" ht="17.850000000000001" hidden="1" customHeight="1" x14ac:dyDescent="0.2">
      <c r="B318" s="65"/>
      <c r="C318" s="66"/>
      <c r="D318" s="67"/>
      <c r="E318" s="64"/>
    </row>
    <row r="319" spans="2:5" ht="17.850000000000001" hidden="1" customHeight="1" x14ac:dyDescent="0.2">
      <c r="B319" s="65"/>
      <c r="C319" s="66"/>
      <c r="D319" s="67"/>
      <c r="E319" s="64"/>
    </row>
    <row r="320" spans="2:5" ht="17.850000000000001" hidden="1" customHeight="1" x14ac:dyDescent="0.2">
      <c r="B320" s="65"/>
      <c r="C320" s="66"/>
      <c r="D320" s="67"/>
      <c r="E320" s="64"/>
    </row>
    <row r="321" spans="2:5" ht="17.850000000000001" hidden="1" customHeight="1" x14ac:dyDescent="0.2">
      <c r="B321" s="65"/>
      <c r="C321" s="66"/>
      <c r="D321" s="67"/>
      <c r="E321" s="64"/>
    </row>
    <row r="322" spans="2:5" ht="17.850000000000001" hidden="1" customHeight="1" x14ac:dyDescent="0.2">
      <c r="B322" s="65"/>
      <c r="C322" s="66"/>
      <c r="D322" s="67"/>
      <c r="E322" s="64"/>
    </row>
    <row r="323" spans="2:5" ht="17.850000000000001" hidden="1" customHeight="1" x14ac:dyDescent="0.2">
      <c r="B323" s="65"/>
      <c r="C323" s="66"/>
      <c r="D323" s="67"/>
      <c r="E323" s="64"/>
    </row>
    <row r="324" spans="2:5" ht="17.850000000000001" hidden="1" customHeight="1" x14ac:dyDescent="0.2">
      <c r="B324" s="65"/>
      <c r="C324" s="66"/>
      <c r="D324" s="67"/>
      <c r="E324" s="64"/>
    </row>
    <row r="325" spans="2:5" ht="17.850000000000001" hidden="1" customHeight="1" x14ac:dyDescent="0.2">
      <c r="B325" s="65"/>
      <c r="C325" s="66"/>
      <c r="D325" s="67"/>
      <c r="E325" s="64"/>
    </row>
    <row r="326" spans="2:5" ht="17.850000000000001" hidden="1" customHeight="1" x14ac:dyDescent="0.2">
      <c r="B326" s="65"/>
      <c r="C326" s="66"/>
      <c r="D326" s="67"/>
      <c r="E326" s="64"/>
    </row>
    <row r="327" spans="2:5" ht="17.850000000000001" hidden="1" customHeight="1" x14ac:dyDescent="0.2">
      <c r="B327" s="65"/>
      <c r="C327" s="66"/>
      <c r="D327" s="67"/>
      <c r="E327" s="64"/>
    </row>
    <row r="328" spans="2:5" ht="17.850000000000001" hidden="1" customHeight="1" x14ac:dyDescent="0.2">
      <c r="B328" s="65"/>
      <c r="C328" s="66"/>
      <c r="D328" s="67"/>
      <c r="E328" s="64"/>
    </row>
    <row r="329" spans="2:5" ht="17.850000000000001" hidden="1" customHeight="1" x14ac:dyDescent="0.2">
      <c r="B329" s="65"/>
      <c r="C329" s="66"/>
      <c r="D329" s="67"/>
      <c r="E329" s="64"/>
    </row>
    <row r="330" spans="2:5" ht="17.850000000000001" hidden="1" customHeight="1" x14ac:dyDescent="0.2">
      <c r="B330" s="65"/>
      <c r="C330" s="66"/>
      <c r="D330" s="67"/>
      <c r="E330" s="64"/>
    </row>
    <row r="331" spans="2:5" ht="17.850000000000001" hidden="1" customHeight="1" x14ac:dyDescent="0.2">
      <c r="B331" s="65"/>
      <c r="C331" s="66"/>
      <c r="D331" s="67"/>
      <c r="E331" s="64"/>
    </row>
    <row r="332" spans="2:5" ht="17.850000000000001" hidden="1" customHeight="1" x14ac:dyDescent="0.2">
      <c r="B332" s="65"/>
      <c r="C332" s="66"/>
      <c r="D332" s="67"/>
      <c r="E332" s="64"/>
    </row>
    <row r="333" spans="2:5" ht="17.850000000000001" hidden="1" customHeight="1" x14ac:dyDescent="0.2">
      <c r="B333" s="65"/>
      <c r="C333" s="66"/>
      <c r="D333" s="67"/>
      <c r="E333" s="64"/>
    </row>
    <row r="334" spans="2:5" ht="17.850000000000001" hidden="1" customHeight="1" x14ac:dyDescent="0.2">
      <c r="B334" s="65"/>
      <c r="C334" s="66"/>
      <c r="D334" s="67"/>
      <c r="E334" s="64"/>
    </row>
    <row r="335" spans="2:5" ht="17.850000000000001" hidden="1" customHeight="1" x14ac:dyDescent="0.2">
      <c r="B335" s="65"/>
      <c r="C335" s="66"/>
      <c r="D335" s="67"/>
      <c r="E335" s="64"/>
    </row>
    <row r="336" spans="2:5" ht="17.850000000000001" hidden="1" customHeight="1" x14ac:dyDescent="0.2">
      <c r="B336" s="65"/>
      <c r="C336" s="66"/>
      <c r="D336" s="67"/>
      <c r="E336" s="64"/>
    </row>
    <row r="337" spans="2:5" ht="17.850000000000001" hidden="1" customHeight="1" x14ac:dyDescent="0.2">
      <c r="B337" s="65"/>
      <c r="C337" s="66"/>
      <c r="D337" s="67"/>
      <c r="E337" s="64"/>
    </row>
    <row r="338" spans="2:5" ht="17.850000000000001" hidden="1" customHeight="1" x14ac:dyDescent="0.2">
      <c r="B338" s="65"/>
      <c r="C338" s="66"/>
      <c r="D338" s="67"/>
      <c r="E338" s="64"/>
    </row>
    <row r="339" spans="2:5" ht="17.850000000000001" hidden="1" customHeight="1" x14ac:dyDescent="0.2">
      <c r="B339" s="65"/>
      <c r="C339" s="66"/>
      <c r="D339" s="67"/>
      <c r="E339" s="64"/>
    </row>
    <row r="340" spans="2:5" ht="17.850000000000001" hidden="1" customHeight="1" x14ac:dyDescent="0.2">
      <c r="B340" s="65"/>
      <c r="C340" s="66"/>
      <c r="D340" s="67"/>
      <c r="E340" s="64"/>
    </row>
    <row r="341" spans="2:5" ht="17.850000000000001" hidden="1" customHeight="1" x14ac:dyDescent="0.2">
      <c r="B341" s="65"/>
      <c r="C341" s="66"/>
      <c r="D341" s="67"/>
      <c r="E341" s="64"/>
    </row>
    <row r="342" spans="2:5" ht="17.850000000000001" hidden="1" customHeight="1" x14ac:dyDescent="0.2">
      <c r="B342" s="65"/>
      <c r="C342" s="66"/>
      <c r="D342" s="67"/>
      <c r="E342" s="64"/>
    </row>
    <row r="343" spans="2:5" ht="17.850000000000001" hidden="1" customHeight="1" x14ac:dyDescent="0.2">
      <c r="B343" s="65"/>
      <c r="C343" s="66"/>
      <c r="D343" s="67"/>
      <c r="E343" s="64"/>
    </row>
    <row r="344" spans="2:5" ht="17.850000000000001" hidden="1" customHeight="1" x14ac:dyDescent="0.2">
      <c r="B344" s="65"/>
      <c r="C344" s="66"/>
      <c r="D344" s="67"/>
      <c r="E344" s="64"/>
    </row>
    <row r="345" spans="2:5" ht="17.850000000000001" hidden="1" customHeight="1" x14ac:dyDescent="0.2">
      <c r="B345" s="65"/>
      <c r="C345" s="66"/>
      <c r="D345" s="67"/>
      <c r="E345" s="64"/>
    </row>
    <row r="346" spans="2:5" ht="17.850000000000001" hidden="1" customHeight="1" x14ac:dyDescent="0.2">
      <c r="B346" s="65"/>
      <c r="C346" s="66"/>
      <c r="D346" s="67"/>
      <c r="E346" s="64"/>
    </row>
    <row r="347" spans="2:5" ht="17.850000000000001" hidden="1" customHeight="1" x14ac:dyDescent="0.2">
      <c r="B347" s="65"/>
      <c r="C347" s="66"/>
      <c r="D347" s="67"/>
      <c r="E347" s="64"/>
    </row>
    <row r="348" spans="2:5" ht="17.850000000000001" hidden="1" customHeight="1" x14ac:dyDescent="0.2">
      <c r="B348" s="65"/>
      <c r="C348" s="66"/>
      <c r="D348" s="67"/>
      <c r="E348" s="64"/>
    </row>
    <row r="349" spans="2:5" ht="17.850000000000001" hidden="1" customHeight="1" x14ac:dyDescent="0.2">
      <c r="B349" s="65"/>
      <c r="C349" s="66"/>
      <c r="D349" s="67"/>
      <c r="E349" s="64"/>
    </row>
    <row r="350" spans="2:5" ht="17.850000000000001" hidden="1" customHeight="1" x14ac:dyDescent="0.2">
      <c r="B350" s="65"/>
      <c r="C350" s="66"/>
      <c r="D350" s="67"/>
      <c r="E350" s="64"/>
    </row>
    <row r="351" spans="2:5" ht="17.850000000000001" hidden="1" customHeight="1" x14ac:dyDescent="0.2">
      <c r="B351" s="65"/>
      <c r="C351" s="66"/>
      <c r="D351" s="67"/>
      <c r="E351" s="64"/>
    </row>
    <row r="352" spans="2:5" ht="17.850000000000001" hidden="1" customHeight="1" x14ac:dyDescent="0.2">
      <c r="B352" s="65"/>
      <c r="C352" s="66"/>
      <c r="D352" s="67"/>
      <c r="E352" s="64"/>
    </row>
    <row r="353" spans="2:5" ht="17.850000000000001" hidden="1" customHeight="1" x14ac:dyDescent="0.2">
      <c r="B353" s="65"/>
      <c r="C353" s="66"/>
      <c r="D353" s="67"/>
      <c r="E353" s="64"/>
    </row>
    <row r="354" spans="2:5" ht="17.850000000000001" hidden="1" customHeight="1" x14ac:dyDescent="0.2">
      <c r="B354" s="65"/>
      <c r="C354" s="66"/>
      <c r="D354" s="67"/>
      <c r="E354" s="64"/>
    </row>
    <row r="355" spans="2:5" ht="17.850000000000001" hidden="1" customHeight="1" x14ac:dyDescent="0.2">
      <c r="B355" s="65"/>
      <c r="C355" s="66"/>
      <c r="D355" s="67"/>
      <c r="E355" s="64"/>
    </row>
    <row r="356" spans="2:5" ht="17.850000000000001" hidden="1" customHeight="1" x14ac:dyDescent="0.2">
      <c r="B356" s="65"/>
      <c r="C356" s="66"/>
      <c r="D356" s="67"/>
      <c r="E356" s="64"/>
    </row>
    <row r="357" spans="2:5" ht="17.850000000000001" hidden="1" customHeight="1" x14ac:dyDescent="0.2">
      <c r="B357" s="65"/>
      <c r="C357" s="66"/>
      <c r="D357" s="67"/>
      <c r="E357" s="64"/>
    </row>
    <row r="358" spans="2:5" ht="17.850000000000001" hidden="1" customHeight="1" x14ac:dyDescent="0.2">
      <c r="B358" s="65"/>
      <c r="C358" s="66"/>
      <c r="D358" s="67"/>
      <c r="E358" s="64"/>
    </row>
    <row r="359" spans="2:5" ht="17.850000000000001" hidden="1" customHeight="1" x14ac:dyDescent="0.2">
      <c r="B359" s="65"/>
      <c r="C359" s="66"/>
      <c r="D359" s="67"/>
      <c r="E359" s="64"/>
    </row>
    <row r="360" spans="2:5" ht="17.850000000000001" hidden="1" customHeight="1" x14ac:dyDescent="0.2">
      <c r="B360" s="65"/>
      <c r="C360" s="66"/>
      <c r="D360" s="67"/>
      <c r="E360" s="64"/>
    </row>
    <row r="361" spans="2:5" ht="17.850000000000001" hidden="1" customHeight="1" x14ac:dyDescent="0.2">
      <c r="B361" s="65"/>
      <c r="C361" s="66"/>
      <c r="D361" s="67"/>
      <c r="E361" s="64"/>
    </row>
    <row r="362" spans="2:5" ht="17.850000000000001" hidden="1" customHeight="1" x14ac:dyDescent="0.2">
      <c r="B362" s="65"/>
      <c r="C362" s="66"/>
      <c r="D362" s="67"/>
      <c r="E362" s="64"/>
    </row>
    <row r="363" spans="2:5" ht="17.850000000000001" hidden="1" customHeight="1" x14ac:dyDescent="0.2">
      <c r="B363" s="65"/>
      <c r="C363" s="66"/>
      <c r="D363" s="67"/>
      <c r="E363" s="64"/>
    </row>
    <row r="364" spans="2:5" ht="17.850000000000001" hidden="1" customHeight="1" x14ac:dyDescent="0.2">
      <c r="B364" s="65"/>
      <c r="C364" s="66"/>
      <c r="D364" s="67"/>
      <c r="E364" s="64"/>
    </row>
    <row r="365" spans="2:5" ht="17.850000000000001" hidden="1" customHeight="1" x14ac:dyDescent="0.2">
      <c r="B365" s="65"/>
      <c r="C365" s="66"/>
      <c r="D365" s="67"/>
      <c r="E365" s="64"/>
    </row>
    <row r="366" spans="2:5" ht="17.850000000000001" hidden="1" customHeight="1" x14ac:dyDescent="0.2">
      <c r="B366" s="65"/>
      <c r="C366" s="66"/>
      <c r="D366" s="67"/>
      <c r="E366" s="64"/>
    </row>
    <row r="367" spans="2:5" ht="17.850000000000001" hidden="1" customHeight="1" x14ac:dyDescent="0.2">
      <c r="B367" s="65"/>
      <c r="C367" s="66"/>
      <c r="D367" s="67"/>
      <c r="E367" s="64"/>
    </row>
    <row r="368" spans="2:5" ht="17.850000000000001" hidden="1" customHeight="1" x14ac:dyDescent="0.2">
      <c r="B368" s="65"/>
      <c r="C368" s="66"/>
      <c r="D368" s="67"/>
      <c r="E368" s="64"/>
    </row>
    <row r="369" spans="2:5" ht="17.850000000000001" hidden="1" customHeight="1" x14ac:dyDescent="0.2">
      <c r="B369" s="65"/>
      <c r="C369" s="66"/>
      <c r="D369" s="67"/>
      <c r="E369" s="64"/>
    </row>
    <row r="370" spans="2:5" ht="17.850000000000001" hidden="1" customHeight="1" x14ac:dyDescent="0.2">
      <c r="B370" s="65"/>
      <c r="C370" s="66"/>
      <c r="D370" s="67"/>
      <c r="E370" s="64"/>
    </row>
    <row r="371" spans="2:5" ht="17.850000000000001" hidden="1" customHeight="1" x14ac:dyDescent="0.2">
      <c r="B371" s="65"/>
      <c r="C371" s="66"/>
      <c r="D371" s="67"/>
      <c r="E371" s="64"/>
    </row>
    <row r="372" spans="2:5" ht="17.850000000000001" hidden="1" customHeight="1" x14ac:dyDescent="0.2">
      <c r="B372" s="65"/>
      <c r="C372" s="66"/>
      <c r="D372" s="67"/>
      <c r="E372" s="64"/>
    </row>
    <row r="373" spans="2:5" ht="17.850000000000001" hidden="1" customHeight="1" x14ac:dyDescent="0.2">
      <c r="B373" s="65"/>
      <c r="C373" s="66"/>
      <c r="D373" s="67"/>
      <c r="E373" s="64"/>
    </row>
    <row r="374" spans="2:5" ht="17.850000000000001" hidden="1" customHeight="1" x14ac:dyDescent="0.2">
      <c r="B374" s="65"/>
      <c r="C374" s="66"/>
      <c r="D374" s="67"/>
      <c r="E374" s="64"/>
    </row>
    <row r="375" spans="2:5" ht="17.850000000000001" hidden="1" customHeight="1" x14ac:dyDescent="0.2">
      <c r="B375" s="65"/>
      <c r="C375" s="66"/>
      <c r="D375" s="67"/>
      <c r="E375" s="64"/>
    </row>
    <row r="376" spans="2:5" ht="17.850000000000001" hidden="1" customHeight="1" x14ac:dyDescent="0.2">
      <c r="B376" s="65"/>
      <c r="C376" s="66"/>
      <c r="D376" s="67"/>
      <c r="E376" s="64"/>
    </row>
    <row r="377" spans="2:5" ht="17.850000000000001" hidden="1" customHeight="1" x14ac:dyDescent="0.2">
      <c r="B377" s="65"/>
      <c r="C377" s="66"/>
      <c r="D377" s="67"/>
      <c r="E377" s="64"/>
    </row>
    <row r="378" spans="2:5" ht="17.850000000000001" hidden="1" customHeight="1" x14ac:dyDescent="0.2">
      <c r="B378" s="65"/>
      <c r="C378" s="66"/>
      <c r="D378" s="67"/>
      <c r="E378" s="64"/>
    </row>
    <row r="379" spans="2:5" ht="17.850000000000001" hidden="1" customHeight="1" x14ac:dyDescent="0.2">
      <c r="B379" s="65"/>
      <c r="C379" s="66"/>
      <c r="D379" s="67"/>
      <c r="E379" s="64"/>
    </row>
    <row r="380" spans="2:5" ht="17.850000000000001" hidden="1" customHeight="1" x14ac:dyDescent="0.2">
      <c r="B380" s="65"/>
      <c r="C380" s="66"/>
      <c r="D380" s="67"/>
      <c r="E380" s="64"/>
    </row>
    <row r="381" spans="2:5" ht="17.850000000000001" hidden="1" customHeight="1" x14ac:dyDescent="0.2">
      <c r="B381" s="65"/>
      <c r="C381" s="66"/>
      <c r="D381" s="67"/>
      <c r="E381" s="64"/>
    </row>
    <row r="382" spans="2:5" ht="17.850000000000001" hidden="1" customHeight="1" x14ac:dyDescent="0.2">
      <c r="B382" s="65"/>
      <c r="C382" s="66"/>
      <c r="D382" s="67"/>
      <c r="E382" s="64"/>
    </row>
    <row r="383" spans="2:5" ht="17.850000000000001" hidden="1" customHeight="1" x14ac:dyDescent="0.2">
      <c r="B383" s="65"/>
      <c r="C383" s="66"/>
      <c r="D383" s="67"/>
      <c r="E383" s="64"/>
    </row>
    <row r="384" spans="2:5" ht="17.850000000000001" hidden="1" customHeight="1" x14ac:dyDescent="0.2">
      <c r="B384" s="65"/>
      <c r="C384" s="66"/>
      <c r="D384" s="67"/>
      <c r="E384" s="64"/>
    </row>
    <row r="385" spans="2:5" ht="17.850000000000001" hidden="1" customHeight="1" x14ac:dyDescent="0.2">
      <c r="B385" s="65"/>
      <c r="C385" s="66"/>
      <c r="D385" s="67"/>
      <c r="E385" s="64"/>
    </row>
    <row r="386" spans="2:5" ht="17.850000000000001" hidden="1" customHeight="1" x14ac:dyDescent="0.2">
      <c r="B386" s="65"/>
      <c r="C386" s="66"/>
      <c r="D386" s="67"/>
      <c r="E386" s="64"/>
    </row>
    <row r="387" spans="2:5" ht="17.850000000000001" hidden="1" customHeight="1" x14ac:dyDescent="0.2">
      <c r="B387" s="65"/>
      <c r="C387" s="66"/>
      <c r="D387" s="67"/>
      <c r="E387" s="64"/>
    </row>
    <row r="388" spans="2:5" ht="17.850000000000001" hidden="1" customHeight="1" x14ac:dyDescent="0.2">
      <c r="B388" s="65"/>
      <c r="C388" s="66"/>
      <c r="D388" s="67"/>
      <c r="E388" s="64"/>
    </row>
    <row r="389" spans="2:5" ht="17.850000000000001" hidden="1" customHeight="1" x14ac:dyDescent="0.2">
      <c r="B389" s="65"/>
      <c r="C389" s="66"/>
      <c r="D389" s="67"/>
      <c r="E389" s="64"/>
    </row>
    <row r="390" spans="2:5" ht="17.850000000000001" hidden="1" customHeight="1" x14ac:dyDescent="0.2">
      <c r="B390" s="65"/>
      <c r="C390" s="66"/>
      <c r="D390" s="67"/>
      <c r="E390" s="64"/>
    </row>
    <row r="391" spans="2:5" ht="17.850000000000001" hidden="1" customHeight="1" x14ac:dyDescent="0.2">
      <c r="B391" s="65"/>
      <c r="C391" s="66"/>
      <c r="D391" s="67"/>
      <c r="E391" s="64"/>
    </row>
    <row r="392" spans="2:5" ht="17.850000000000001" hidden="1" customHeight="1" x14ac:dyDescent="0.2">
      <c r="B392" s="65"/>
      <c r="C392" s="66"/>
      <c r="D392" s="67"/>
      <c r="E392" s="64"/>
    </row>
    <row r="393" spans="2:5" ht="17.850000000000001" hidden="1" customHeight="1" x14ac:dyDescent="0.2">
      <c r="B393" s="65"/>
      <c r="C393" s="66"/>
      <c r="D393" s="67"/>
      <c r="E393" s="64"/>
    </row>
    <row r="394" spans="2:5" ht="17.850000000000001" hidden="1" customHeight="1" x14ac:dyDescent="0.2">
      <c r="B394" s="65"/>
      <c r="C394" s="66"/>
      <c r="D394" s="67"/>
      <c r="E394" s="64"/>
    </row>
    <row r="395" spans="2:5" ht="17.850000000000001" hidden="1" customHeight="1" x14ac:dyDescent="0.2">
      <c r="B395" s="65"/>
      <c r="C395" s="66"/>
      <c r="D395" s="67"/>
      <c r="E395" s="64"/>
    </row>
    <row r="396" spans="2:5" ht="17.850000000000001" hidden="1" customHeight="1" x14ac:dyDescent="0.2">
      <c r="B396" s="65"/>
      <c r="C396" s="66"/>
      <c r="D396" s="67"/>
      <c r="E396" s="64"/>
    </row>
    <row r="397" spans="2:5" ht="17.850000000000001" hidden="1" customHeight="1" x14ac:dyDescent="0.2">
      <c r="B397" s="65"/>
      <c r="C397" s="66"/>
      <c r="D397" s="67"/>
      <c r="E397" s="64"/>
    </row>
    <row r="398" spans="2:5" ht="17.850000000000001" hidden="1" customHeight="1" x14ac:dyDescent="0.2">
      <c r="B398" s="65"/>
      <c r="C398" s="66"/>
      <c r="D398" s="67"/>
      <c r="E398" s="64"/>
    </row>
    <row r="399" spans="2:5" ht="17.850000000000001" hidden="1" customHeight="1" x14ac:dyDescent="0.2">
      <c r="B399" s="65"/>
      <c r="C399" s="66"/>
      <c r="D399" s="67"/>
      <c r="E399" s="64"/>
    </row>
    <row r="400" spans="2:5" ht="17.850000000000001" hidden="1" customHeight="1" x14ac:dyDescent="0.2">
      <c r="B400" s="65"/>
      <c r="C400" s="66"/>
      <c r="D400" s="67"/>
      <c r="E400" s="64"/>
    </row>
    <row r="401" spans="2:5" ht="17.850000000000001" hidden="1" customHeight="1" x14ac:dyDescent="0.2">
      <c r="B401" s="65"/>
      <c r="C401" s="66"/>
      <c r="D401" s="67"/>
      <c r="E401" s="64"/>
    </row>
    <row r="402" spans="2:5" ht="17.850000000000001" hidden="1" customHeight="1" x14ac:dyDescent="0.2">
      <c r="B402" s="65"/>
      <c r="C402" s="66"/>
      <c r="D402" s="67"/>
      <c r="E402" s="64"/>
    </row>
    <row r="403" spans="2:5" ht="17.850000000000001" hidden="1" customHeight="1" x14ac:dyDescent="0.2">
      <c r="B403" s="65"/>
      <c r="C403" s="66"/>
      <c r="D403" s="67"/>
      <c r="E403" s="64"/>
    </row>
    <row r="404" spans="2:5" ht="17.850000000000001" hidden="1" customHeight="1" x14ac:dyDescent="0.2">
      <c r="B404" s="65"/>
      <c r="C404" s="66"/>
      <c r="D404" s="67"/>
      <c r="E404" s="64"/>
    </row>
    <row r="405" spans="2:5" ht="17.850000000000001" hidden="1" customHeight="1" x14ac:dyDescent="0.2">
      <c r="B405" s="65"/>
      <c r="C405" s="66"/>
      <c r="D405" s="67"/>
      <c r="E405" s="64"/>
    </row>
    <row r="406" spans="2:5" ht="17.850000000000001" hidden="1" customHeight="1" x14ac:dyDescent="0.2">
      <c r="B406" s="65"/>
      <c r="C406" s="66"/>
      <c r="D406" s="67"/>
      <c r="E406" s="64"/>
    </row>
    <row r="407" spans="2:5" ht="17.850000000000001" hidden="1" customHeight="1" x14ac:dyDescent="0.2">
      <c r="B407" s="65"/>
      <c r="C407" s="66"/>
      <c r="D407" s="67"/>
      <c r="E407" s="64"/>
    </row>
    <row r="408" spans="2:5" ht="17.850000000000001" hidden="1" customHeight="1" x14ac:dyDescent="0.2">
      <c r="B408" s="65"/>
      <c r="C408" s="66"/>
      <c r="D408" s="67"/>
      <c r="E408" s="64"/>
    </row>
    <row r="409" spans="2:5" ht="17.850000000000001" hidden="1" customHeight="1" x14ac:dyDescent="0.2">
      <c r="B409" s="65"/>
      <c r="C409" s="66"/>
      <c r="D409" s="67"/>
      <c r="E409" s="64"/>
    </row>
    <row r="410" spans="2:5" ht="17.850000000000001" hidden="1" customHeight="1" x14ac:dyDescent="0.2">
      <c r="B410" s="65"/>
      <c r="C410" s="66"/>
      <c r="D410" s="67"/>
      <c r="E410" s="64"/>
    </row>
    <row r="411" spans="2:5" ht="17.850000000000001" hidden="1" customHeight="1" x14ac:dyDescent="0.2">
      <c r="B411" s="65"/>
      <c r="C411" s="66"/>
      <c r="D411" s="67"/>
      <c r="E411" s="64"/>
    </row>
    <row r="412" spans="2:5" ht="17.850000000000001" hidden="1" customHeight="1" x14ac:dyDescent="0.2">
      <c r="B412" s="65"/>
      <c r="C412" s="66"/>
      <c r="D412" s="67"/>
      <c r="E412" s="64"/>
    </row>
    <row r="413" spans="2:5" ht="17.850000000000001" hidden="1" customHeight="1" x14ac:dyDescent="0.2">
      <c r="B413" s="65"/>
      <c r="C413" s="66"/>
      <c r="D413" s="67"/>
      <c r="E413" s="64"/>
    </row>
    <row r="414" spans="2:5" ht="17.850000000000001" hidden="1" customHeight="1" x14ac:dyDescent="0.2">
      <c r="B414" s="65"/>
      <c r="C414" s="66"/>
      <c r="D414" s="67"/>
      <c r="E414" s="64"/>
    </row>
    <row r="415" spans="2:5" ht="17.850000000000001" hidden="1" customHeight="1" x14ac:dyDescent="0.2">
      <c r="B415" s="65"/>
      <c r="C415" s="66"/>
      <c r="D415" s="67"/>
      <c r="E415" s="64"/>
    </row>
    <row r="416" spans="2:5" ht="17.850000000000001" hidden="1" customHeight="1" x14ac:dyDescent="0.2">
      <c r="B416" s="65"/>
      <c r="C416" s="66"/>
      <c r="D416" s="67"/>
      <c r="E416" s="64"/>
    </row>
    <row r="417" spans="2:5" ht="17.850000000000001" hidden="1" customHeight="1" x14ac:dyDescent="0.2">
      <c r="B417" s="65"/>
      <c r="C417" s="66"/>
      <c r="D417" s="67"/>
      <c r="E417" s="64"/>
    </row>
    <row r="418" spans="2:5" ht="17.850000000000001" hidden="1" customHeight="1" x14ac:dyDescent="0.2">
      <c r="B418" s="65"/>
      <c r="C418" s="66"/>
      <c r="D418" s="67"/>
      <c r="E418" s="64"/>
    </row>
    <row r="419" spans="2:5" ht="17.850000000000001" hidden="1" customHeight="1" x14ac:dyDescent="0.2">
      <c r="B419" s="65"/>
      <c r="C419" s="66"/>
      <c r="D419" s="67"/>
      <c r="E419" s="64"/>
    </row>
    <row r="420" spans="2:5" ht="17.850000000000001" hidden="1" customHeight="1" x14ac:dyDescent="0.2">
      <c r="B420" s="65"/>
      <c r="C420" s="66"/>
      <c r="D420" s="67"/>
      <c r="E420" s="64"/>
    </row>
    <row r="421" spans="2:5" ht="17.850000000000001" hidden="1" customHeight="1" x14ac:dyDescent="0.2">
      <c r="B421" s="65"/>
      <c r="C421" s="66"/>
      <c r="D421" s="67"/>
      <c r="E421" s="64"/>
    </row>
    <row r="422" spans="2:5" ht="17.850000000000001" hidden="1" customHeight="1" x14ac:dyDescent="0.2">
      <c r="B422" s="65"/>
      <c r="C422" s="66"/>
      <c r="D422" s="67"/>
      <c r="E422" s="64"/>
    </row>
    <row r="423" spans="2:5" ht="17.850000000000001" hidden="1" customHeight="1" x14ac:dyDescent="0.2">
      <c r="B423" s="65"/>
      <c r="C423" s="66"/>
      <c r="D423" s="67"/>
      <c r="E423" s="64"/>
    </row>
    <row r="424" spans="2:5" ht="17.850000000000001" hidden="1" customHeight="1" x14ac:dyDescent="0.2">
      <c r="B424" s="65"/>
      <c r="C424" s="66"/>
      <c r="D424" s="67"/>
      <c r="E424" s="64"/>
    </row>
    <row r="425" spans="2:5" ht="17.850000000000001" hidden="1" customHeight="1" x14ac:dyDescent="0.2">
      <c r="B425" s="65"/>
      <c r="C425" s="66"/>
      <c r="D425" s="67"/>
      <c r="E425" s="64"/>
    </row>
    <row r="426" spans="2:5" ht="17.850000000000001" hidden="1" customHeight="1" x14ac:dyDescent="0.2">
      <c r="B426" s="65"/>
      <c r="C426" s="66"/>
      <c r="D426" s="67"/>
      <c r="E426" s="64"/>
    </row>
    <row r="427" spans="2:5" ht="17.850000000000001" hidden="1" customHeight="1" x14ac:dyDescent="0.2">
      <c r="B427" s="65"/>
      <c r="C427" s="66"/>
      <c r="D427" s="67"/>
      <c r="E427" s="64"/>
    </row>
    <row r="428" spans="2:5" ht="17.850000000000001" hidden="1" customHeight="1" x14ac:dyDescent="0.2">
      <c r="B428" s="65"/>
      <c r="C428" s="66"/>
      <c r="D428" s="67"/>
      <c r="E428" s="64"/>
    </row>
    <row r="429" spans="2:5" ht="17.850000000000001" hidden="1" customHeight="1" x14ac:dyDescent="0.2">
      <c r="B429" s="65"/>
      <c r="C429" s="66"/>
      <c r="D429" s="67"/>
      <c r="E429" s="64"/>
    </row>
    <row r="430" spans="2:5" ht="17.850000000000001" hidden="1" customHeight="1" x14ac:dyDescent="0.2">
      <c r="B430" s="65"/>
      <c r="C430" s="66"/>
      <c r="D430" s="67"/>
      <c r="E430" s="64"/>
    </row>
    <row r="431" spans="2:5" ht="17.850000000000001" hidden="1" customHeight="1" x14ac:dyDescent="0.2">
      <c r="B431" s="65"/>
      <c r="C431" s="66"/>
      <c r="D431" s="67"/>
      <c r="E431" s="64"/>
    </row>
    <row r="432" spans="2:5" ht="17.850000000000001" hidden="1" customHeight="1" x14ac:dyDescent="0.2">
      <c r="B432" s="65"/>
      <c r="C432" s="66"/>
      <c r="D432" s="67"/>
      <c r="E432" s="64"/>
    </row>
    <row r="433" spans="2:5" ht="17.850000000000001" hidden="1" customHeight="1" x14ac:dyDescent="0.2">
      <c r="B433" s="65"/>
      <c r="C433" s="66"/>
      <c r="D433" s="67"/>
      <c r="E433" s="64"/>
    </row>
    <row r="434" spans="2:5" ht="17.850000000000001" hidden="1" customHeight="1" x14ac:dyDescent="0.2">
      <c r="B434" s="65"/>
      <c r="C434" s="66"/>
      <c r="D434" s="67"/>
      <c r="E434" s="64"/>
    </row>
    <row r="435" spans="2:5" ht="17.850000000000001" hidden="1" customHeight="1" x14ac:dyDescent="0.2">
      <c r="B435" s="65"/>
      <c r="C435" s="66"/>
      <c r="D435" s="67"/>
      <c r="E435" s="64"/>
    </row>
    <row r="436" spans="2:5" ht="17.850000000000001" hidden="1" customHeight="1" x14ac:dyDescent="0.2">
      <c r="B436" s="65"/>
      <c r="C436" s="66"/>
      <c r="D436" s="67"/>
      <c r="E436" s="64"/>
    </row>
    <row r="437" spans="2:5" ht="17.850000000000001" hidden="1" customHeight="1" x14ac:dyDescent="0.2">
      <c r="B437" s="65"/>
      <c r="C437" s="66"/>
      <c r="D437" s="67"/>
      <c r="E437" s="64"/>
    </row>
    <row r="438" spans="2:5" ht="17.850000000000001" hidden="1" customHeight="1" x14ac:dyDescent="0.2">
      <c r="B438" s="65"/>
      <c r="C438" s="66"/>
      <c r="D438" s="67"/>
      <c r="E438" s="64"/>
    </row>
    <row r="439" spans="2:5" ht="17.850000000000001" hidden="1" customHeight="1" x14ac:dyDescent="0.2">
      <c r="B439" s="65"/>
      <c r="C439" s="66"/>
      <c r="D439" s="67"/>
      <c r="E439" s="64"/>
    </row>
    <row r="440" spans="2:5" ht="17.850000000000001" hidden="1" customHeight="1" x14ac:dyDescent="0.2">
      <c r="B440" s="65"/>
      <c r="C440" s="66"/>
      <c r="D440" s="67"/>
      <c r="E440" s="64"/>
    </row>
    <row r="441" spans="2:5" ht="17.850000000000001" hidden="1" customHeight="1" x14ac:dyDescent="0.2">
      <c r="B441" s="65"/>
      <c r="C441" s="66"/>
      <c r="D441" s="67"/>
      <c r="E441" s="64"/>
    </row>
    <row r="442" spans="2:5" ht="17.850000000000001" hidden="1" customHeight="1" x14ac:dyDescent="0.2">
      <c r="B442" s="65"/>
      <c r="C442" s="66"/>
      <c r="D442" s="67"/>
      <c r="E442" s="64"/>
    </row>
    <row r="443" spans="2:5" ht="17.850000000000001" hidden="1" customHeight="1" x14ac:dyDescent="0.2">
      <c r="B443" s="65"/>
      <c r="C443" s="66"/>
      <c r="D443" s="67"/>
      <c r="E443" s="64"/>
    </row>
    <row r="444" spans="2:5" ht="17.850000000000001" hidden="1" customHeight="1" x14ac:dyDescent="0.2">
      <c r="B444" s="65"/>
      <c r="C444" s="66"/>
      <c r="D444" s="67"/>
      <c r="E444" s="64"/>
    </row>
    <row r="445" spans="2:5" ht="17.850000000000001" hidden="1" customHeight="1" x14ac:dyDescent="0.2">
      <c r="B445" s="65"/>
      <c r="C445" s="66"/>
      <c r="D445" s="67"/>
      <c r="E445" s="64"/>
    </row>
    <row r="446" spans="2:5" ht="17.850000000000001" hidden="1" customHeight="1" x14ac:dyDescent="0.2">
      <c r="B446" s="65"/>
      <c r="C446" s="66"/>
      <c r="D446" s="67"/>
      <c r="E446" s="64"/>
    </row>
    <row r="447" spans="2:5" ht="17.850000000000001" hidden="1" customHeight="1" x14ac:dyDescent="0.2">
      <c r="B447" s="65"/>
      <c r="C447" s="66"/>
      <c r="D447" s="67"/>
      <c r="E447" s="64"/>
    </row>
    <row r="448" spans="2:5" ht="17.850000000000001" hidden="1" customHeight="1" x14ac:dyDescent="0.2">
      <c r="B448" s="65"/>
      <c r="C448" s="66"/>
      <c r="D448" s="67"/>
      <c r="E448" s="64"/>
    </row>
    <row r="449" spans="2:5" ht="17.850000000000001" hidden="1" customHeight="1" x14ac:dyDescent="0.2">
      <c r="B449" s="65"/>
      <c r="C449" s="66"/>
      <c r="D449" s="67"/>
      <c r="E449" s="64"/>
    </row>
    <row r="450" spans="2:5" ht="17.850000000000001" hidden="1" customHeight="1" x14ac:dyDescent="0.2">
      <c r="B450" s="65"/>
      <c r="C450" s="66"/>
      <c r="D450" s="67"/>
      <c r="E450" s="64"/>
    </row>
    <row r="451" spans="2:5" ht="17.850000000000001" hidden="1" customHeight="1" x14ac:dyDescent="0.2">
      <c r="B451" s="65"/>
      <c r="C451" s="66"/>
      <c r="D451" s="67"/>
      <c r="E451" s="64"/>
    </row>
    <row r="452" spans="2:5" ht="17.850000000000001" hidden="1" customHeight="1" x14ac:dyDescent="0.2">
      <c r="B452" s="65"/>
      <c r="C452" s="66"/>
      <c r="D452" s="67"/>
      <c r="E452" s="64"/>
    </row>
    <row r="453" spans="2:5" ht="17.850000000000001" hidden="1" customHeight="1" x14ac:dyDescent="0.2">
      <c r="B453" s="65"/>
      <c r="C453" s="66"/>
      <c r="D453" s="67"/>
      <c r="E453" s="64"/>
    </row>
    <row r="454" spans="2:5" ht="17.850000000000001" hidden="1" customHeight="1" x14ac:dyDescent="0.2">
      <c r="B454" s="65"/>
      <c r="C454" s="66"/>
      <c r="D454" s="67"/>
      <c r="E454" s="64"/>
    </row>
    <row r="455" spans="2:5" ht="17.850000000000001" hidden="1" customHeight="1" x14ac:dyDescent="0.2">
      <c r="B455" s="65"/>
      <c r="C455" s="66"/>
      <c r="D455" s="67"/>
      <c r="E455" s="64"/>
    </row>
    <row r="456" spans="2:5" ht="17.850000000000001" hidden="1" customHeight="1" x14ac:dyDescent="0.2">
      <c r="B456" s="65"/>
      <c r="C456" s="66"/>
      <c r="D456" s="67"/>
      <c r="E456" s="64"/>
    </row>
    <row r="457" spans="2:5" ht="17.850000000000001" hidden="1" customHeight="1" x14ac:dyDescent="0.2">
      <c r="B457" s="65"/>
      <c r="C457" s="66"/>
      <c r="D457" s="67"/>
      <c r="E457" s="64"/>
    </row>
    <row r="458" spans="2:5" ht="17.850000000000001" hidden="1" customHeight="1" x14ac:dyDescent="0.2">
      <c r="B458" s="65"/>
      <c r="C458" s="66"/>
      <c r="D458" s="67"/>
      <c r="E458" s="64"/>
    </row>
    <row r="459" spans="2:5" ht="17.850000000000001" hidden="1" customHeight="1" x14ac:dyDescent="0.2">
      <c r="B459" s="65"/>
      <c r="C459" s="66"/>
      <c r="D459" s="67"/>
      <c r="E459" s="64"/>
    </row>
    <row r="460" spans="2:5" ht="17.850000000000001" hidden="1" customHeight="1" x14ac:dyDescent="0.2">
      <c r="B460" s="65"/>
      <c r="C460" s="66"/>
      <c r="D460" s="67"/>
      <c r="E460" s="64"/>
    </row>
    <row r="461" spans="2:5" ht="17.850000000000001" hidden="1" customHeight="1" x14ac:dyDescent="0.2">
      <c r="B461" s="65"/>
      <c r="C461" s="66"/>
      <c r="D461" s="67"/>
      <c r="E461" s="64"/>
    </row>
    <row r="462" spans="2:5" ht="17.850000000000001" hidden="1" customHeight="1" x14ac:dyDescent="0.2">
      <c r="B462" s="65"/>
      <c r="C462" s="66"/>
      <c r="D462" s="67"/>
      <c r="E462" s="64"/>
    </row>
    <row r="463" spans="2:5" ht="17.850000000000001" hidden="1" customHeight="1" x14ac:dyDescent="0.2">
      <c r="B463" s="65"/>
      <c r="C463" s="66"/>
      <c r="D463" s="67"/>
      <c r="E463" s="64"/>
    </row>
    <row r="464" spans="2:5" ht="17.850000000000001" hidden="1" customHeight="1" x14ac:dyDescent="0.2">
      <c r="B464" s="65"/>
      <c r="C464" s="66"/>
      <c r="D464" s="67"/>
      <c r="E464" s="64"/>
    </row>
    <row r="465" spans="2:5" ht="17.850000000000001" hidden="1" customHeight="1" x14ac:dyDescent="0.2">
      <c r="B465" s="65"/>
      <c r="C465" s="66"/>
      <c r="D465" s="67"/>
      <c r="E465" s="64"/>
    </row>
    <row r="466" spans="2:5" ht="17.850000000000001" hidden="1" customHeight="1" x14ac:dyDescent="0.2">
      <c r="B466" s="65"/>
      <c r="C466" s="66"/>
      <c r="D466" s="67"/>
      <c r="E466" s="64"/>
    </row>
    <row r="467" spans="2:5" ht="17.850000000000001" hidden="1" customHeight="1" x14ac:dyDescent="0.2">
      <c r="B467" s="65"/>
      <c r="C467" s="66"/>
      <c r="D467" s="67"/>
      <c r="E467" s="64"/>
    </row>
    <row r="468" spans="2:5" ht="17.850000000000001" hidden="1" customHeight="1" x14ac:dyDescent="0.2">
      <c r="B468" s="65"/>
      <c r="C468" s="66"/>
      <c r="D468" s="67"/>
      <c r="E468" s="64"/>
    </row>
    <row r="469" spans="2:5" ht="17.850000000000001" hidden="1" customHeight="1" x14ac:dyDescent="0.2">
      <c r="B469" s="65"/>
      <c r="C469" s="66"/>
      <c r="D469" s="67"/>
      <c r="E469" s="64"/>
    </row>
    <row r="470" spans="2:5" ht="17.850000000000001" hidden="1" customHeight="1" x14ac:dyDescent="0.2">
      <c r="B470" s="65"/>
      <c r="C470" s="66"/>
      <c r="D470" s="67"/>
      <c r="E470" s="64"/>
    </row>
    <row r="471" spans="2:5" ht="17.850000000000001" hidden="1" customHeight="1" x14ac:dyDescent="0.2">
      <c r="B471" s="65"/>
      <c r="C471" s="66"/>
      <c r="D471" s="67"/>
      <c r="E471" s="64"/>
    </row>
    <row r="472" spans="2:5" ht="17.850000000000001" hidden="1" customHeight="1" x14ac:dyDescent="0.2">
      <c r="B472" s="65"/>
      <c r="C472" s="66"/>
      <c r="D472" s="67"/>
      <c r="E472" s="64"/>
    </row>
    <row r="473" spans="2:5" ht="17.850000000000001" hidden="1" customHeight="1" x14ac:dyDescent="0.2">
      <c r="B473" s="65"/>
      <c r="C473" s="66"/>
      <c r="D473" s="67"/>
      <c r="E473" s="64"/>
    </row>
    <row r="474" spans="2:5" ht="17.850000000000001" hidden="1" customHeight="1" x14ac:dyDescent="0.2">
      <c r="B474" s="65"/>
      <c r="C474" s="66"/>
      <c r="D474" s="67"/>
      <c r="E474" s="64"/>
    </row>
    <row r="475" spans="2:5" ht="17.850000000000001" hidden="1" customHeight="1" x14ac:dyDescent="0.2">
      <c r="B475" s="65"/>
      <c r="C475" s="66"/>
      <c r="D475" s="67"/>
      <c r="E475" s="64"/>
    </row>
    <row r="476" spans="2:5" ht="17.850000000000001" hidden="1" customHeight="1" x14ac:dyDescent="0.2">
      <c r="B476" s="65"/>
      <c r="C476" s="66"/>
      <c r="D476" s="67"/>
      <c r="E476" s="64"/>
    </row>
    <row r="477" spans="2:5" ht="17.850000000000001" hidden="1" customHeight="1" x14ac:dyDescent="0.2">
      <c r="B477" s="65"/>
      <c r="C477" s="66"/>
      <c r="D477" s="67"/>
      <c r="E477" s="64"/>
    </row>
    <row r="478" spans="2:5" ht="17.850000000000001" hidden="1" customHeight="1" x14ac:dyDescent="0.2">
      <c r="B478" s="65"/>
      <c r="C478" s="66"/>
      <c r="D478" s="67"/>
      <c r="E478" s="64"/>
    </row>
    <row r="479" spans="2:5" ht="17.850000000000001" hidden="1" customHeight="1" x14ac:dyDescent="0.2">
      <c r="B479" s="65"/>
      <c r="C479" s="66"/>
      <c r="D479" s="67"/>
      <c r="E479" s="64"/>
    </row>
    <row r="480" spans="2:5" ht="17.850000000000001" hidden="1" customHeight="1" x14ac:dyDescent="0.2">
      <c r="B480" s="65"/>
      <c r="C480" s="66"/>
      <c r="D480" s="67"/>
      <c r="E480" s="64"/>
    </row>
    <row r="481" spans="2:5" ht="17.850000000000001" hidden="1" customHeight="1" x14ac:dyDescent="0.2">
      <c r="B481" s="65"/>
      <c r="C481" s="66"/>
      <c r="D481" s="67"/>
      <c r="E481" s="64"/>
    </row>
    <row r="482" spans="2:5" ht="17.850000000000001" hidden="1" customHeight="1" x14ac:dyDescent="0.2">
      <c r="B482" s="65"/>
      <c r="C482" s="66"/>
      <c r="D482" s="67"/>
      <c r="E482" s="64"/>
    </row>
    <row r="483" spans="2:5" ht="17.850000000000001" hidden="1" customHeight="1" x14ac:dyDescent="0.2">
      <c r="B483" s="65"/>
      <c r="C483" s="66"/>
      <c r="D483" s="67"/>
      <c r="E483" s="64"/>
    </row>
    <row r="484" spans="2:5" ht="17.850000000000001" hidden="1" customHeight="1" x14ac:dyDescent="0.2">
      <c r="B484" s="65"/>
      <c r="C484" s="66"/>
      <c r="D484" s="67"/>
      <c r="E484" s="64"/>
    </row>
    <row r="485" spans="2:5" ht="17.850000000000001" hidden="1" customHeight="1" x14ac:dyDescent="0.2">
      <c r="B485" s="65"/>
      <c r="C485" s="66"/>
      <c r="D485" s="67"/>
      <c r="E485" s="64"/>
    </row>
    <row r="486" spans="2:5" ht="17.850000000000001" hidden="1" customHeight="1" x14ac:dyDescent="0.2">
      <c r="B486" s="65"/>
      <c r="C486" s="66"/>
      <c r="D486" s="67"/>
      <c r="E486" s="64"/>
    </row>
    <row r="487" spans="2:5" ht="17.850000000000001" hidden="1" customHeight="1" x14ac:dyDescent="0.2">
      <c r="B487" s="65"/>
      <c r="C487" s="66"/>
      <c r="D487" s="67"/>
      <c r="E487" s="64"/>
    </row>
    <row r="488" spans="2:5" ht="17.850000000000001" hidden="1" customHeight="1" x14ac:dyDescent="0.2">
      <c r="B488" s="65"/>
      <c r="C488" s="66"/>
      <c r="D488" s="67"/>
      <c r="E488" s="64"/>
    </row>
    <row r="489" spans="2:5" ht="17.850000000000001" hidden="1" customHeight="1" x14ac:dyDescent="0.2">
      <c r="B489" s="65"/>
      <c r="C489" s="66"/>
      <c r="D489" s="67"/>
      <c r="E489" s="64"/>
    </row>
    <row r="490" spans="2:5" ht="17.850000000000001" hidden="1" customHeight="1" x14ac:dyDescent="0.2">
      <c r="B490" s="65"/>
      <c r="C490" s="66"/>
      <c r="D490" s="67"/>
      <c r="E490" s="64"/>
    </row>
    <row r="491" spans="2:5" ht="17.850000000000001" hidden="1" customHeight="1" x14ac:dyDescent="0.2">
      <c r="B491" s="65"/>
      <c r="C491" s="66"/>
      <c r="D491" s="67"/>
      <c r="E491" s="64"/>
    </row>
    <row r="492" spans="2:5" ht="17.850000000000001" hidden="1" customHeight="1" x14ac:dyDescent="0.2">
      <c r="B492" s="65"/>
      <c r="C492" s="66"/>
      <c r="D492" s="67"/>
      <c r="E492" s="64"/>
    </row>
    <row r="493" spans="2:5" ht="17.850000000000001" hidden="1" customHeight="1" x14ac:dyDescent="0.2">
      <c r="B493" s="65"/>
      <c r="C493" s="66"/>
      <c r="D493" s="67"/>
      <c r="E493" s="64"/>
    </row>
    <row r="494" spans="2:5" ht="17.850000000000001" hidden="1" customHeight="1" x14ac:dyDescent="0.2">
      <c r="B494" s="65"/>
      <c r="C494" s="66"/>
      <c r="D494" s="67"/>
      <c r="E494" s="64"/>
    </row>
    <row r="495" spans="2:5" ht="17.850000000000001" hidden="1" customHeight="1" x14ac:dyDescent="0.2">
      <c r="B495" s="65"/>
      <c r="C495" s="66"/>
      <c r="D495" s="67"/>
      <c r="E495" s="64"/>
    </row>
    <row r="496" spans="2:5" ht="17.850000000000001" hidden="1" customHeight="1" x14ac:dyDescent="0.2">
      <c r="B496" s="65"/>
      <c r="C496" s="66"/>
      <c r="D496" s="67"/>
      <c r="E496" s="64"/>
    </row>
    <row r="497" spans="2:5" ht="17.850000000000001" hidden="1" customHeight="1" x14ac:dyDescent="0.2">
      <c r="B497" s="65"/>
      <c r="C497" s="66"/>
      <c r="D497" s="67"/>
      <c r="E497" s="64"/>
    </row>
    <row r="498" spans="2:5" ht="17.850000000000001" hidden="1" customHeight="1" x14ac:dyDescent="0.2">
      <c r="B498" s="65"/>
      <c r="C498" s="66"/>
      <c r="D498" s="67"/>
      <c r="E498" s="64"/>
    </row>
    <row r="499" spans="2:5" ht="17.850000000000001" hidden="1" customHeight="1" x14ac:dyDescent="0.2">
      <c r="B499" s="65"/>
      <c r="C499" s="66"/>
      <c r="D499" s="67"/>
      <c r="E499" s="64"/>
    </row>
    <row r="500" spans="2:5" ht="17.850000000000001" hidden="1" customHeight="1" x14ac:dyDescent="0.2">
      <c r="B500" s="65"/>
      <c r="C500" s="66"/>
      <c r="D500" s="67"/>
      <c r="E500" s="64"/>
    </row>
    <row r="501" spans="2:5" ht="17.850000000000001" hidden="1" customHeight="1" x14ac:dyDescent="0.2">
      <c r="B501" s="65"/>
      <c r="C501" s="66"/>
      <c r="D501" s="67"/>
      <c r="E501" s="64"/>
    </row>
    <row r="502" spans="2:5" ht="17.850000000000001" hidden="1" customHeight="1" x14ac:dyDescent="0.2">
      <c r="B502" s="65"/>
      <c r="C502" s="66"/>
      <c r="D502" s="67"/>
      <c r="E502" s="64"/>
    </row>
    <row r="503" spans="2:5" ht="17.850000000000001" hidden="1" customHeight="1" x14ac:dyDescent="0.2">
      <c r="B503" s="65"/>
      <c r="C503" s="66"/>
      <c r="D503" s="67"/>
      <c r="E503" s="64"/>
    </row>
    <row r="504" spans="2:5" ht="17.850000000000001" hidden="1" customHeight="1" x14ac:dyDescent="0.2">
      <c r="B504" s="65"/>
      <c r="C504" s="66"/>
      <c r="D504" s="67"/>
      <c r="E504" s="64"/>
    </row>
    <row r="505" spans="2:5" ht="17.850000000000001" hidden="1" customHeight="1" x14ac:dyDescent="0.2">
      <c r="B505" s="65"/>
      <c r="C505" s="66"/>
      <c r="D505" s="67"/>
      <c r="E505" s="64"/>
    </row>
    <row r="506" spans="2:5" ht="17.850000000000001" hidden="1" customHeight="1" x14ac:dyDescent="0.2">
      <c r="B506" s="65"/>
      <c r="C506" s="66"/>
      <c r="D506" s="67"/>
      <c r="E506" s="64"/>
    </row>
    <row r="507" spans="2:5" ht="17.850000000000001" hidden="1" customHeight="1" x14ac:dyDescent="0.2">
      <c r="B507" s="65"/>
      <c r="C507" s="66"/>
      <c r="D507" s="67"/>
      <c r="E507" s="64"/>
    </row>
    <row r="508" spans="2:5" ht="17.850000000000001" hidden="1" customHeight="1" x14ac:dyDescent="0.2">
      <c r="B508" s="65"/>
      <c r="C508" s="66"/>
      <c r="D508" s="67"/>
      <c r="E508" s="64"/>
    </row>
    <row r="509" spans="2:5" ht="17.850000000000001" hidden="1" customHeight="1" x14ac:dyDescent="0.2">
      <c r="B509" s="65"/>
      <c r="C509" s="66"/>
      <c r="D509" s="67"/>
      <c r="E509" s="64"/>
    </row>
    <row r="510" spans="2:5" ht="17.850000000000001" hidden="1" customHeight="1" x14ac:dyDescent="0.2">
      <c r="B510" s="65"/>
      <c r="C510" s="66"/>
      <c r="D510" s="67"/>
      <c r="E510" s="64"/>
    </row>
    <row r="511" spans="2:5" ht="17.850000000000001" hidden="1" customHeight="1" x14ac:dyDescent="0.2">
      <c r="B511" s="65"/>
      <c r="C511" s="66"/>
      <c r="D511" s="67"/>
      <c r="E511" s="64"/>
    </row>
    <row r="512" spans="2:5" ht="17.850000000000001" hidden="1" customHeight="1" x14ac:dyDescent="0.2">
      <c r="B512" s="65"/>
      <c r="C512" s="66"/>
      <c r="D512" s="67"/>
      <c r="E512" s="64"/>
    </row>
    <row r="513" spans="2:5" ht="17.850000000000001" hidden="1" customHeight="1" x14ac:dyDescent="0.2">
      <c r="B513" s="65"/>
      <c r="C513" s="66"/>
      <c r="D513" s="67"/>
      <c r="E513" s="64"/>
    </row>
    <row r="514" spans="2:5" ht="17.850000000000001" hidden="1" customHeight="1" x14ac:dyDescent="0.2">
      <c r="B514" s="65"/>
      <c r="C514" s="66"/>
      <c r="D514" s="67"/>
      <c r="E514" s="64"/>
    </row>
    <row r="515" spans="2:5" ht="17.850000000000001" hidden="1" customHeight="1" x14ac:dyDescent="0.2">
      <c r="B515" s="65"/>
      <c r="C515" s="66"/>
      <c r="D515" s="67"/>
      <c r="E515" s="64"/>
    </row>
    <row r="516" spans="2:5" ht="17.850000000000001" hidden="1" customHeight="1" x14ac:dyDescent="0.2">
      <c r="B516" s="65"/>
      <c r="C516" s="66"/>
      <c r="D516" s="67"/>
      <c r="E516" s="64"/>
    </row>
    <row r="517" spans="2:5" ht="17.850000000000001" hidden="1" customHeight="1" x14ac:dyDescent="0.2">
      <c r="B517" s="65"/>
      <c r="C517" s="66"/>
      <c r="D517" s="67"/>
      <c r="E517" s="64"/>
    </row>
    <row r="518" spans="2:5" ht="17.850000000000001" hidden="1" customHeight="1" x14ac:dyDescent="0.2">
      <c r="B518" s="65"/>
      <c r="C518" s="66"/>
      <c r="D518" s="67"/>
      <c r="E518" s="64"/>
    </row>
    <row r="519" spans="2:5" ht="17.850000000000001" hidden="1" customHeight="1" x14ac:dyDescent="0.2">
      <c r="B519" s="65"/>
      <c r="C519" s="66"/>
      <c r="D519" s="67"/>
      <c r="E519" s="64"/>
    </row>
    <row r="520" spans="2:5" ht="17.850000000000001" hidden="1" customHeight="1" x14ac:dyDescent="0.2">
      <c r="B520" s="65"/>
      <c r="C520" s="66"/>
      <c r="D520" s="67"/>
      <c r="E520" s="64"/>
    </row>
    <row r="521" spans="2:5" ht="17.850000000000001" hidden="1" customHeight="1" x14ac:dyDescent="0.2">
      <c r="B521" s="65"/>
      <c r="C521" s="66"/>
      <c r="D521" s="67"/>
      <c r="E521" s="64"/>
    </row>
    <row r="522" spans="2:5" ht="17.850000000000001" hidden="1" customHeight="1" x14ac:dyDescent="0.2">
      <c r="B522" s="65"/>
      <c r="C522" s="66"/>
      <c r="D522" s="67"/>
      <c r="E522" s="64"/>
    </row>
    <row r="523" spans="2:5" ht="17.850000000000001" hidden="1" customHeight="1" x14ac:dyDescent="0.2">
      <c r="B523" s="65"/>
      <c r="C523" s="66"/>
      <c r="D523" s="67"/>
      <c r="E523" s="64"/>
    </row>
    <row r="524" spans="2:5" ht="17.850000000000001" hidden="1" customHeight="1" x14ac:dyDescent="0.2">
      <c r="B524" s="65"/>
      <c r="C524" s="66"/>
      <c r="D524" s="67"/>
      <c r="E524" s="64"/>
    </row>
    <row r="525" spans="2:5" ht="17.850000000000001" hidden="1" customHeight="1" x14ac:dyDescent="0.2">
      <c r="B525" s="65"/>
      <c r="C525" s="66"/>
      <c r="D525" s="67"/>
      <c r="E525" s="64"/>
    </row>
    <row r="526" spans="2:5" ht="17.850000000000001" hidden="1" customHeight="1" x14ac:dyDescent="0.2">
      <c r="B526" s="65"/>
      <c r="C526" s="66"/>
      <c r="D526" s="67"/>
      <c r="E526" s="64"/>
    </row>
    <row r="527" spans="2:5" ht="17.850000000000001" hidden="1" customHeight="1" x14ac:dyDescent="0.2">
      <c r="B527" s="65"/>
      <c r="C527" s="66"/>
      <c r="D527" s="67"/>
      <c r="E527" s="64"/>
    </row>
    <row r="528" spans="2:5" ht="17.850000000000001" hidden="1" customHeight="1" x14ac:dyDescent="0.2">
      <c r="B528" s="65"/>
      <c r="C528" s="66"/>
      <c r="D528" s="67"/>
      <c r="E528" s="64"/>
    </row>
    <row r="529" spans="2:5" ht="17.850000000000001" hidden="1" customHeight="1" x14ac:dyDescent="0.2">
      <c r="B529" s="65"/>
      <c r="C529" s="66"/>
      <c r="D529" s="67"/>
      <c r="E529" s="64"/>
    </row>
    <row r="530" spans="2:5" ht="17.850000000000001" hidden="1" customHeight="1" x14ac:dyDescent="0.2">
      <c r="B530" s="65"/>
      <c r="C530" s="66"/>
      <c r="D530" s="67"/>
      <c r="E530" s="64"/>
    </row>
    <row r="531" spans="2:5" ht="17.850000000000001" hidden="1" customHeight="1" x14ac:dyDescent="0.2">
      <c r="B531" s="65"/>
      <c r="C531" s="66"/>
      <c r="D531" s="67"/>
      <c r="E531" s="64"/>
    </row>
    <row r="532" spans="2:5" ht="17.850000000000001" hidden="1" customHeight="1" x14ac:dyDescent="0.2">
      <c r="B532" s="65"/>
      <c r="C532" s="66"/>
      <c r="D532" s="67"/>
      <c r="E532" s="64"/>
    </row>
    <row r="533" spans="2:5" ht="17.850000000000001" hidden="1" customHeight="1" x14ac:dyDescent="0.2">
      <c r="B533" s="65"/>
      <c r="C533" s="66"/>
      <c r="D533" s="67"/>
      <c r="E533" s="64"/>
    </row>
    <row r="534" spans="2:5" ht="17.850000000000001" hidden="1" customHeight="1" x14ac:dyDescent="0.2">
      <c r="B534" s="65"/>
      <c r="C534" s="66"/>
      <c r="D534" s="67"/>
      <c r="E534" s="64"/>
    </row>
    <row r="535" spans="2:5" ht="17.850000000000001" hidden="1" customHeight="1" x14ac:dyDescent="0.2">
      <c r="B535" s="65"/>
      <c r="C535" s="66"/>
      <c r="D535" s="67"/>
      <c r="E535" s="64"/>
    </row>
    <row r="536" spans="2:5" ht="17.850000000000001" hidden="1" customHeight="1" x14ac:dyDescent="0.2">
      <c r="B536" s="65"/>
      <c r="C536" s="66"/>
      <c r="D536" s="67"/>
      <c r="E536" s="64"/>
    </row>
    <row r="537" spans="2:5" ht="17.850000000000001" hidden="1" customHeight="1" x14ac:dyDescent="0.2">
      <c r="B537" s="65"/>
      <c r="C537" s="66"/>
      <c r="D537" s="67"/>
      <c r="E537" s="64"/>
    </row>
    <row r="538" spans="2:5" ht="17.850000000000001" hidden="1" customHeight="1" x14ac:dyDescent="0.2">
      <c r="B538" s="65"/>
      <c r="C538" s="66"/>
      <c r="D538" s="67"/>
      <c r="E538" s="64"/>
    </row>
    <row r="539" spans="2:5" ht="17.850000000000001" hidden="1" customHeight="1" x14ac:dyDescent="0.2">
      <c r="B539" s="65"/>
      <c r="C539" s="66"/>
      <c r="D539" s="67"/>
      <c r="E539" s="64"/>
    </row>
    <row r="540" spans="2:5" ht="17.850000000000001" hidden="1" customHeight="1" x14ac:dyDescent="0.2">
      <c r="B540" s="65"/>
      <c r="C540" s="66"/>
      <c r="D540" s="67"/>
      <c r="E540" s="64"/>
    </row>
    <row r="541" spans="2:5" ht="17.850000000000001" hidden="1" customHeight="1" x14ac:dyDescent="0.2">
      <c r="B541" s="65"/>
      <c r="C541" s="66"/>
      <c r="D541" s="67"/>
      <c r="E541" s="64"/>
    </row>
    <row r="542" spans="2:5" ht="17.850000000000001" hidden="1" customHeight="1" x14ac:dyDescent="0.2">
      <c r="B542" s="65"/>
      <c r="C542" s="66"/>
      <c r="D542" s="67"/>
      <c r="E542" s="64"/>
    </row>
    <row r="543" spans="2:5" ht="17.850000000000001" hidden="1" customHeight="1" x14ac:dyDescent="0.2">
      <c r="B543" s="65"/>
      <c r="C543" s="66"/>
      <c r="D543" s="67"/>
      <c r="E543" s="64"/>
    </row>
    <row r="544" spans="2:5" ht="17.850000000000001" hidden="1" customHeight="1" x14ac:dyDescent="0.2">
      <c r="B544" s="65"/>
      <c r="C544" s="66"/>
      <c r="D544" s="67"/>
      <c r="E544" s="64"/>
    </row>
    <row r="545" spans="2:5" ht="17.850000000000001" hidden="1" customHeight="1" x14ac:dyDescent="0.2">
      <c r="B545" s="65"/>
      <c r="C545" s="66"/>
      <c r="D545" s="67"/>
      <c r="E545" s="64"/>
    </row>
    <row r="546" spans="2:5" ht="17.850000000000001" hidden="1" customHeight="1" x14ac:dyDescent="0.2">
      <c r="B546" s="65"/>
      <c r="C546" s="66"/>
      <c r="D546" s="67"/>
      <c r="E546" s="64"/>
    </row>
    <row r="547" spans="2:5" ht="17.850000000000001" hidden="1" customHeight="1" x14ac:dyDescent="0.2">
      <c r="B547" s="65"/>
      <c r="C547" s="66"/>
      <c r="D547" s="67"/>
      <c r="E547" s="64"/>
    </row>
    <row r="548" spans="2:5" ht="17.850000000000001" hidden="1" customHeight="1" x14ac:dyDescent="0.2">
      <c r="B548" s="65"/>
      <c r="C548" s="66"/>
      <c r="D548" s="67"/>
      <c r="E548" s="64"/>
    </row>
    <row r="549" spans="2:5" ht="17.850000000000001" hidden="1" customHeight="1" x14ac:dyDescent="0.2">
      <c r="B549" s="65"/>
      <c r="C549" s="66"/>
      <c r="D549" s="67"/>
      <c r="E549" s="64"/>
    </row>
    <row r="550" spans="2:5" ht="17.850000000000001" hidden="1" customHeight="1" x14ac:dyDescent="0.2">
      <c r="B550" s="65"/>
      <c r="C550" s="66"/>
      <c r="D550" s="67"/>
      <c r="E550" s="64"/>
    </row>
    <row r="551" spans="2:5" ht="17.850000000000001" hidden="1" customHeight="1" x14ac:dyDescent="0.2">
      <c r="B551" s="65"/>
      <c r="C551" s="66"/>
      <c r="D551" s="67"/>
      <c r="E551" s="64"/>
    </row>
    <row r="552" spans="2:5" ht="17.850000000000001" hidden="1" customHeight="1" x14ac:dyDescent="0.2">
      <c r="B552" s="65"/>
      <c r="C552" s="66"/>
      <c r="D552" s="67"/>
      <c r="E552" s="64"/>
    </row>
    <row r="553" spans="2:5" ht="17.850000000000001" hidden="1" customHeight="1" x14ac:dyDescent="0.2">
      <c r="B553" s="65"/>
      <c r="C553" s="66"/>
      <c r="D553" s="67"/>
      <c r="E553" s="64"/>
    </row>
    <row r="554" spans="2:5" ht="17.850000000000001" hidden="1" customHeight="1" x14ac:dyDescent="0.2">
      <c r="B554" s="65"/>
      <c r="C554" s="66"/>
      <c r="D554" s="67"/>
      <c r="E554" s="64"/>
    </row>
    <row r="555" spans="2:5" ht="17.850000000000001" hidden="1" customHeight="1" x14ac:dyDescent="0.2">
      <c r="B555" s="65"/>
      <c r="C555" s="66"/>
      <c r="D555" s="67"/>
      <c r="E555" s="64"/>
    </row>
    <row r="556" spans="2:5" ht="17.850000000000001" hidden="1" customHeight="1" x14ac:dyDescent="0.2">
      <c r="B556" s="65"/>
      <c r="C556" s="66"/>
      <c r="D556" s="67"/>
      <c r="E556" s="64"/>
    </row>
    <row r="557" spans="2:5" ht="17.850000000000001" hidden="1" customHeight="1" x14ac:dyDescent="0.2">
      <c r="B557" s="65"/>
      <c r="C557" s="66"/>
      <c r="D557" s="67"/>
      <c r="E557" s="64"/>
    </row>
    <row r="558" spans="2:5" ht="17.850000000000001" hidden="1" customHeight="1" x14ac:dyDescent="0.2">
      <c r="B558" s="65"/>
      <c r="C558" s="66"/>
      <c r="D558" s="67"/>
      <c r="E558" s="64"/>
    </row>
    <row r="559" spans="2:5" ht="17.850000000000001" hidden="1" customHeight="1" x14ac:dyDescent="0.2">
      <c r="B559" s="65"/>
      <c r="C559" s="66"/>
      <c r="D559" s="67"/>
      <c r="E559" s="64"/>
    </row>
    <row r="560" spans="2:5" ht="17.850000000000001" hidden="1" customHeight="1" x14ac:dyDescent="0.2">
      <c r="B560" s="65"/>
      <c r="C560" s="66"/>
      <c r="D560" s="67"/>
      <c r="E560" s="64"/>
    </row>
    <row r="561" spans="2:5" ht="17.850000000000001" hidden="1" customHeight="1" x14ac:dyDescent="0.2">
      <c r="B561" s="65"/>
      <c r="C561" s="66"/>
      <c r="D561" s="67"/>
      <c r="E561" s="64"/>
    </row>
    <row r="562" spans="2:5" ht="17.850000000000001" hidden="1" customHeight="1" x14ac:dyDescent="0.2">
      <c r="B562" s="65"/>
      <c r="C562" s="66"/>
      <c r="D562" s="67"/>
      <c r="E562" s="64"/>
    </row>
    <row r="563" spans="2:5" ht="17.850000000000001" hidden="1" customHeight="1" x14ac:dyDescent="0.2">
      <c r="B563" s="65"/>
      <c r="C563" s="66"/>
      <c r="D563" s="67"/>
      <c r="E563" s="64"/>
    </row>
    <row r="564" spans="2:5" ht="17.850000000000001" hidden="1" customHeight="1" x14ac:dyDescent="0.2">
      <c r="B564" s="65"/>
      <c r="C564" s="66"/>
      <c r="D564" s="67"/>
      <c r="E564" s="64"/>
    </row>
    <row r="565" spans="2:5" ht="17.850000000000001" hidden="1" customHeight="1" x14ac:dyDescent="0.2">
      <c r="B565" s="65"/>
      <c r="C565" s="66"/>
      <c r="D565" s="67"/>
      <c r="E565" s="64"/>
    </row>
    <row r="566" spans="2:5" ht="17.850000000000001" hidden="1" customHeight="1" x14ac:dyDescent="0.2">
      <c r="B566" s="65"/>
      <c r="C566" s="66"/>
      <c r="D566" s="67"/>
      <c r="E566" s="64"/>
    </row>
    <row r="567" spans="2:5" ht="17.850000000000001" hidden="1" customHeight="1" x14ac:dyDescent="0.2">
      <c r="B567" s="65"/>
      <c r="C567" s="66"/>
      <c r="D567" s="67"/>
      <c r="E567" s="64"/>
    </row>
    <row r="568" spans="2:5" ht="17.850000000000001" hidden="1" customHeight="1" x14ac:dyDescent="0.2">
      <c r="B568" s="65"/>
      <c r="C568" s="66"/>
      <c r="D568" s="67"/>
      <c r="E568" s="64"/>
    </row>
    <row r="569" spans="2:5" ht="17.850000000000001" hidden="1" customHeight="1" x14ac:dyDescent="0.2">
      <c r="B569" s="65"/>
      <c r="C569" s="66"/>
      <c r="D569" s="67"/>
      <c r="E569" s="64"/>
    </row>
    <row r="570" spans="2:5" ht="17.850000000000001" hidden="1" customHeight="1" x14ac:dyDescent="0.2">
      <c r="B570" s="65"/>
      <c r="C570" s="66"/>
      <c r="D570" s="67"/>
      <c r="E570" s="64"/>
    </row>
    <row r="571" spans="2:5" ht="17.850000000000001" hidden="1" customHeight="1" x14ac:dyDescent="0.2">
      <c r="B571" s="65"/>
      <c r="C571" s="66"/>
      <c r="D571" s="67"/>
      <c r="E571" s="64"/>
    </row>
    <row r="572" spans="2:5" ht="17.850000000000001" hidden="1" customHeight="1" x14ac:dyDescent="0.2">
      <c r="B572" s="65"/>
      <c r="C572" s="66"/>
      <c r="D572" s="67"/>
      <c r="E572" s="64"/>
    </row>
    <row r="573" spans="2:5" ht="17.850000000000001" hidden="1" customHeight="1" x14ac:dyDescent="0.2">
      <c r="B573" s="65"/>
      <c r="C573" s="66"/>
      <c r="D573" s="67"/>
      <c r="E573" s="64"/>
    </row>
    <row r="574" spans="2:5" ht="17.850000000000001" hidden="1" customHeight="1" x14ac:dyDescent="0.2">
      <c r="B574" s="65"/>
      <c r="C574" s="66"/>
      <c r="D574" s="67"/>
      <c r="E574" s="64"/>
    </row>
    <row r="575" spans="2:5" ht="17.850000000000001" hidden="1" customHeight="1" x14ac:dyDescent="0.2">
      <c r="B575" s="65"/>
      <c r="C575" s="66"/>
      <c r="D575" s="67"/>
      <c r="E575" s="64"/>
    </row>
    <row r="576" spans="2:5" ht="17.850000000000001" hidden="1" customHeight="1" x14ac:dyDescent="0.2">
      <c r="B576" s="65"/>
      <c r="C576" s="66"/>
      <c r="D576" s="67"/>
      <c r="E576" s="64"/>
    </row>
    <row r="577" spans="2:5" ht="17.850000000000001" hidden="1" customHeight="1" x14ac:dyDescent="0.2">
      <c r="B577" s="65"/>
      <c r="C577" s="66"/>
      <c r="D577" s="67"/>
      <c r="E577" s="64"/>
    </row>
    <row r="578" spans="2:5" ht="17.850000000000001" hidden="1" customHeight="1" x14ac:dyDescent="0.2">
      <c r="B578" s="65"/>
      <c r="C578" s="66"/>
      <c r="D578" s="67"/>
      <c r="E578" s="64"/>
    </row>
    <row r="579" spans="2:5" ht="17.850000000000001" hidden="1" customHeight="1" x14ac:dyDescent="0.2">
      <c r="B579" s="65"/>
      <c r="C579" s="66"/>
      <c r="D579" s="67"/>
      <c r="E579" s="64"/>
    </row>
    <row r="580" spans="2:5" ht="17.850000000000001" hidden="1" customHeight="1" x14ac:dyDescent="0.2">
      <c r="B580" s="65"/>
      <c r="C580" s="66"/>
      <c r="D580" s="67"/>
      <c r="E580" s="64"/>
    </row>
    <row r="581" spans="2:5" ht="17.850000000000001" hidden="1" customHeight="1" x14ac:dyDescent="0.2">
      <c r="B581" s="65"/>
      <c r="C581" s="66"/>
      <c r="D581" s="67"/>
      <c r="E581" s="64"/>
    </row>
    <row r="582" spans="2:5" ht="17.850000000000001" hidden="1" customHeight="1" x14ac:dyDescent="0.2">
      <c r="B582" s="65"/>
      <c r="C582" s="66"/>
      <c r="D582" s="67"/>
      <c r="E582" s="64"/>
    </row>
    <row r="583" spans="2:5" ht="17.850000000000001" hidden="1" customHeight="1" x14ac:dyDescent="0.2">
      <c r="B583" s="65"/>
      <c r="C583" s="66"/>
      <c r="D583" s="67"/>
      <c r="E583" s="64"/>
    </row>
    <row r="584" spans="2:5" ht="17.850000000000001" hidden="1" customHeight="1" x14ac:dyDescent="0.2">
      <c r="B584" s="65"/>
      <c r="C584" s="66"/>
      <c r="D584" s="67"/>
      <c r="E584" s="64"/>
    </row>
    <row r="585" spans="2:5" ht="17.850000000000001" hidden="1" customHeight="1" x14ac:dyDescent="0.2">
      <c r="B585" s="65"/>
      <c r="C585" s="66"/>
      <c r="D585" s="67"/>
      <c r="E585" s="64"/>
    </row>
    <row r="586" spans="2:5" ht="17.850000000000001" hidden="1" customHeight="1" x14ac:dyDescent="0.2">
      <c r="B586" s="65"/>
      <c r="C586" s="66"/>
      <c r="D586" s="67"/>
      <c r="E586" s="64"/>
    </row>
    <row r="587" spans="2:5" ht="17.850000000000001" hidden="1" customHeight="1" x14ac:dyDescent="0.2">
      <c r="B587" s="65"/>
      <c r="C587" s="66"/>
      <c r="D587" s="67"/>
      <c r="E587" s="64"/>
    </row>
    <row r="588" spans="2:5" ht="17.850000000000001" hidden="1" customHeight="1" x14ac:dyDescent="0.2">
      <c r="B588" s="65"/>
      <c r="C588" s="66"/>
      <c r="D588" s="67"/>
      <c r="E588" s="27"/>
    </row>
    <row r="589" spans="2:5" ht="17.850000000000001" hidden="1" customHeight="1" x14ac:dyDescent="0.2">
      <c r="B589" s="65"/>
      <c r="C589" s="66"/>
      <c r="D589" s="67"/>
      <c r="E589" s="27"/>
    </row>
    <row r="590" spans="2:5" ht="17.850000000000001" hidden="1" customHeight="1" x14ac:dyDescent="0.2">
      <c r="B590" s="65"/>
      <c r="C590" s="66"/>
      <c r="D590" s="67"/>
      <c r="E590" s="27"/>
    </row>
    <row r="591" spans="2:5" ht="17.850000000000001" hidden="1" customHeight="1" x14ac:dyDescent="0.2">
      <c r="B591" s="65"/>
      <c r="C591" s="66"/>
      <c r="D591" s="67"/>
      <c r="E591" s="27"/>
    </row>
    <row r="592" spans="2:5" ht="17.850000000000001" hidden="1" customHeight="1" x14ac:dyDescent="0.2">
      <c r="B592" s="65"/>
      <c r="C592" s="66"/>
      <c r="D592" s="67"/>
      <c r="E592" s="27"/>
    </row>
    <row r="593" spans="2:5" ht="17.850000000000001" hidden="1" customHeight="1" x14ac:dyDescent="0.2">
      <c r="B593" s="65"/>
      <c r="C593" s="66"/>
      <c r="D593" s="67"/>
      <c r="E593" s="27"/>
    </row>
    <row r="594" spans="2:5" ht="17.850000000000001" hidden="1" customHeight="1" x14ac:dyDescent="0.2">
      <c r="B594" s="65"/>
      <c r="C594" s="66"/>
      <c r="D594" s="67"/>
      <c r="E594" s="27"/>
    </row>
    <row r="595" spans="2:5" ht="17.850000000000001" hidden="1" customHeight="1" x14ac:dyDescent="0.2">
      <c r="B595" s="65"/>
      <c r="C595" s="66"/>
      <c r="D595" s="67"/>
      <c r="E595" s="27"/>
    </row>
    <row r="596" spans="2:5" ht="17.850000000000001" hidden="1" customHeight="1" x14ac:dyDescent="0.2">
      <c r="B596" s="65"/>
      <c r="C596" s="66"/>
      <c r="D596" s="67"/>
      <c r="E596" s="27"/>
    </row>
    <row r="597" spans="2:5" ht="17.850000000000001" hidden="1" customHeight="1" x14ac:dyDescent="0.2">
      <c r="B597" s="65"/>
      <c r="C597" s="66"/>
      <c r="D597" s="67"/>
      <c r="E597" s="27"/>
    </row>
    <row r="598" spans="2:5" ht="17.850000000000001" hidden="1" customHeight="1" x14ac:dyDescent="0.2">
      <c r="B598" s="65"/>
      <c r="C598" s="66"/>
      <c r="D598" s="67"/>
      <c r="E598" s="27"/>
    </row>
    <row r="599" spans="2:5" ht="17.850000000000001" hidden="1" customHeight="1" x14ac:dyDescent="0.2">
      <c r="B599" s="65"/>
      <c r="C599" s="66"/>
      <c r="D599" s="67"/>
      <c r="E599" s="27"/>
    </row>
    <row r="600" spans="2:5" ht="17.850000000000001" hidden="1" customHeight="1" x14ac:dyDescent="0.2">
      <c r="B600" s="65"/>
      <c r="C600" s="66"/>
      <c r="D600" s="67"/>
      <c r="E600" s="27"/>
    </row>
    <row r="601" spans="2:5" ht="17.850000000000001" hidden="1" customHeight="1" x14ac:dyDescent="0.2">
      <c r="B601" s="65"/>
      <c r="C601" s="66"/>
      <c r="D601" s="67"/>
      <c r="E601" s="27"/>
    </row>
    <row r="602" spans="2:5" ht="17.850000000000001" hidden="1" customHeight="1" x14ac:dyDescent="0.2">
      <c r="B602" s="65"/>
      <c r="C602" s="66"/>
      <c r="D602" s="67"/>
      <c r="E602" s="27"/>
    </row>
    <row r="603" spans="2:5" ht="17.850000000000001" hidden="1" customHeight="1" x14ac:dyDescent="0.2">
      <c r="B603" s="65"/>
      <c r="C603" s="66"/>
      <c r="D603" s="67"/>
      <c r="E603" s="27"/>
    </row>
    <row r="604" spans="2:5" ht="17.850000000000001" hidden="1" customHeight="1" x14ac:dyDescent="0.2">
      <c r="B604" s="65"/>
      <c r="C604" s="66"/>
      <c r="D604" s="67"/>
      <c r="E604" s="27"/>
    </row>
    <row r="605" spans="2:5" ht="17.850000000000001" hidden="1" customHeight="1" x14ac:dyDescent="0.2">
      <c r="B605" s="65"/>
      <c r="C605" s="66"/>
      <c r="D605" s="67"/>
      <c r="E605" s="27"/>
    </row>
    <row r="606" spans="2:5" ht="17.850000000000001" hidden="1" customHeight="1" x14ac:dyDescent="0.2">
      <c r="B606" s="65"/>
      <c r="C606" s="66"/>
      <c r="D606" s="67"/>
      <c r="E606" s="27"/>
    </row>
    <row r="607" spans="2:5" ht="17.850000000000001" hidden="1" customHeight="1" x14ac:dyDescent="0.2">
      <c r="B607" s="65"/>
      <c r="C607" s="66"/>
      <c r="D607" s="67"/>
      <c r="E607" s="27"/>
    </row>
    <row r="608" spans="2:5" ht="17.850000000000001" hidden="1" customHeight="1" x14ac:dyDescent="0.2">
      <c r="B608" s="65"/>
      <c r="C608" s="66"/>
      <c r="D608" s="67"/>
      <c r="E608" s="27"/>
    </row>
    <row r="609" spans="2:5" ht="17.850000000000001" hidden="1" customHeight="1" x14ac:dyDescent="0.2">
      <c r="B609" s="65"/>
      <c r="C609" s="66"/>
      <c r="D609" s="67"/>
      <c r="E609" s="27"/>
    </row>
    <row r="610" spans="2:5" ht="17.850000000000001" hidden="1" customHeight="1" x14ac:dyDescent="0.2">
      <c r="B610" s="65"/>
      <c r="C610" s="66"/>
      <c r="D610" s="67"/>
      <c r="E610" s="27"/>
    </row>
    <row r="611" spans="2:5" ht="17.850000000000001" hidden="1" customHeight="1" x14ac:dyDescent="0.2">
      <c r="B611" s="65"/>
      <c r="C611" s="66"/>
      <c r="D611" s="67"/>
      <c r="E611" s="27"/>
    </row>
    <row r="612" spans="2:5" ht="17.850000000000001" hidden="1" customHeight="1" x14ac:dyDescent="0.2">
      <c r="B612" s="65"/>
      <c r="C612" s="66"/>
      <c r="D612" s="67"/>
      <c r="E612" s="27"/>
    </row>
    <row r="613" spans="2:5" ht="17.850000000000001" hidden="1" customHeight="1" x14ac:dyDescent="0.2">
      <c r="B613" s="65"/>
      <c r="C613" s="66"/>
      <c r="D613" s="67"/>
      <c r="E613" s="27"/>
    </row>
    <row r="614" spans="2:5" ht="17.850000000000001" hidden="1" customHeight="1" x14ac:dyDescent="0.2">
      <c r="B614" s="65"/>
      <c r="C614" s="66"/>
      <c r="D614" s="67"/>
      <c r="E614" s="27"/>
    </row>
    <row r="615" spans="2:5" ht="17.850000000000001" hidden="1" customHeight="1" x14ac:dyDescent="0.2">
      <c r="B615" s="65"/>
      <c r="C615" s="66"/>
      <c r="D615" s="67"/>
      <c r="E615" s="27"/>
    </row>
    <row r="616" spans="2:5" ht="17.850000000000001" hidden="1" customHeight="1" x14ac:dyDescent="0.2">
      <c r="B616" s="65"/>
      <c r="C616" s="66"/>
      <c r="D616" s="67"/>
      <c r="E616" s="27"/>
    </row>
    <row r="617" spans="2:5" ht="17.850000000000001" hidden="1" customHeight="1" x14ac:dyDescent="0.2">
      <c r="B617" s="65"/>
      <c r="C617" s="66"/>
      <c r="D617" s="67"/>
      <c r="E617" s="27"/>
    </row>
    <row r="618" spans="2:5" ht="17.850000000000001" hidden="1" customHeight="1" x14ac:dyDescent="0.2">
      <c r="B618" s="65"/>
      <c r="C618" s="66"/>
      <c r="D618" s="67"/>
      <c r="E618" s="27"/>
    </row>
    <row r="619" spans="2:5" ht="17.850000000000001" hidden="1" customHeight="1" x14ac:dyDescent="0.2">
      <c r="B619" s="65"/>
      <c r="C619" s="66"/>
      <c r="D619" s="67"/>
      <c r="E619" s="27"/>
    </row>
    <row r="620" spans="2:5" ht="17.850000000000001" hidden="1" customHeight="1" x14ac:dyDescent="0.2">
      <c r="B620" s="65"/>
      <c r="C620" s="66"/>
      <c r="D620" s="67"/>
      <c r="E620" s="27"/>
    </row>
    <row r="621" spans="2:5" ht="17.850000000000001" hidden="1" customHeight="1" x14ac:dyDescent="0.2">
      <c r="B621" s="65"/>
      <c r="C621" s="66"/>
      <c r="D621" s="67"/>
      <c r="E621" s="27"/>
    </row>
    <row r="622" spans="2:5" ht="17.850000000000001" hidden="1" customHeight="1" x14ac:dyDescent="0.2">
      <c r="B622" s="65"/>
      <c r="C622" s="66"/>
      <c r="D622" s="67"/>
      <c r="E622" s="27"/>
    </row>
    <row r="623" spans="2:5" ht="17.850000000000001" hidden="1" customHeight="1" x14ac:dyDescent="0.2">
      <c r="B623" s="65"/>
      <c r="C623" s="66"/>
      <c r="D623" s="67"/>
      <c r="E623" s="27"/>
    </row>
    <row r="624" spans="2:5" ht="17.850000000000001" hidden="1" customHeight="1" x14ac:dyDescent="0.2">
      <c r="B624" s="65"/>
      <c r="C624" s="66"/>
      <c r="D624" s="67"/>
      <c r="E624" s="27"/>
    </row>
    <row r="625" spans="2:5" ht="17.850000000000001" hidden="1" customHeight="1" x14ac:dyDescent="0.2">
      <c r="B625" s="65"/>
      <c r="C625" s="66"/>
      <c r="D625" s="67"/>
      <c r="E625" s="27"/>
    </row>
    <row r="626" spans="2:5" ht="17.850000000000001" hidden="1" customHeight="1" x14ac:dyDescent="0.2">
      <c r="B626" s="65"/>
      <c r="C626" s="66"/>
      <c r="D626" s="67"/>
      <c r="E626" s="27"/>
    </row>
    <row r="627" spans="2:5" ht="17.850000000000001" hidden="1" customHeight="1" x14ac:dyDescent="0.2">
      <c r="B627" s="65"/>
      <c r="C627" s="66"/>
      <c r="D627" s="67"/>
      <c r="E627" s="27"/>
    </row>
    <row r="628" spans="2:5" ht="17.850000000000001" hidden="1" customHeight="1" x14ac:dyDescent="0.2">
      <c r="B628" s="65"/>
      <c r="C628" s="66"/>
      <c r="D628" s="67"/>
      <c r="E628" s="27"/>
    </row>
    <row r="629" spans="2:5" ht="17.850000000000001" hidden="1" customHeight="1" x14ac:dyDescent="0.2">
      <c r="B629" s="65"/>
      <c r="C629" s="66"/>
      <c r="D629" s="67"/>
      <c r="E629" s="27"/>
    </row>
    <row r="630" spans="2:5" ht="17.850000000000001" hidden="1" customHeight="1" x14ac:dyDescent="0.2">
      <c r="B630" s="65"/>
      <c r="C630" s="66"/>
      <c r="D630" s="67"/>
      <c r="E630" s="27"/>
    </row>
    <row r="631" spans="2:5" ht="17.850000000000001" hidden="1" customHeight="1" x14ac:dyDescent="0.2">
      <c r="B631" s="65"/>
      <c r="C631" s="66"/>
      <c r="D631" s="67"/>
      <c r="E631" s="27"/>
    </row>
    <row r="632" spans="2:5" ht="17.850000000000001" hidden="1" customHeight="1" x14ac:dyDescent="0.2">
      <c r="B632" s="65"/>
      <c r="C632" s="66"/>
      <c r="D632" s="67"/>
      <c r="E632" s="27"/>
    </row>
    <row r="633" spans="2:5" ht="17.850000000000001" hidden="1" customHeight="1" x14ac:dyDescent="0.2">
      <c r="B633" s="65"/>
      <c r="C633" s="66"/>
      <c r="D633" s="67"/>
      <c r="E633" s="27"/>
    </row>
    <row r="634" spans="2:5" ht="17.850000000000001" hidden="1" customHeight="1" x14ac:dyDescent="0.2">
      <c r="B634" s="65"/>
      <c r="C634" s="66"/>
      <c r="D634" s="67"/>
      <c r="E634" s="27"/>
    </row>
    <row r="635" spans="2:5" ht="17.850000000000001" hidden="1" customHeight="1" x14ac:dyDescent="0.2">
      <c r="B635" s="65"/>
      <c r="C635" s="66"/>
      <c r="D635" s="67"/>
      <c r="E635" s="27"/>
    </row>
    <row r="636" spans="2:5" ht="17.850000000000001" hidden="1" customHeight="1" x14ac:dyDescent="0.2">
      <c r="B636" s="65"/>
      <c r="C636" s="66"/>
      <c r="D636" s="67"/>
      <c r="E636" s="27"/>
    </row>
    <row r="637" spans="2:5" ht="17.850000000000001" hidden="1" customHeight="1" x14ac:dyDescent="0.2">
      <c r="B637" s="65"/>
      <c r="C637" s="66"/>
      <c r="D637" s="67"/>
      <c r="E637" s="27"/>
    </row>
    <row r="638" spans="2:5" ht="17.850000000000001" hidden="1" customHeight="1" x14ac:dyDescent="0.2">
      <c r="B638" s="65"/>
      <c r="C638" s="66"/>
      <c r="D638" s="67"/>
      <c r="E638" s="27"/>
    </row>
    <row r="639" spans="2:5" ht="17.850000000000001" hidden="1" customHeight="1" x14ac:dyDescent="0.2">
      <c r="B639" s="65"/>
      <c r="C639" s="66"/>
      <c r="D639" s="67"/>
      <c r="E639" s="27"/>
    </row>
    <row r="640" spans="2:5" ht="17.850000000000001" hidden="1" customHeight="1" x14ac:dyDescent="0.2">
      <c r="B640" s="65"/>
      <c r="C640" s="66"/>
      <c r="D640" s="67"/>
      <c r="E640" s="27"/>
    </row>
    <row r="641" spans="2:5" ht="17.850000000000001" hidden="1" customHeight="1" x14ac:dyDescent="0.2">
      <c r="B641" s="65"/>
      <c r="C641" s="66"/>
      <c r="D641" s="67"/>
      <c r="E641" s="27"/>
    </row>
    <row r="642" spans="2:5" ht="17.850000000000001" hidden="1" customHeight="1" x14ac:dyDescent="0.2">
      <c r="B642" s="65"/>
      <c r="C642" s="66"/>
      <c r="D642" s="67"/>
      <c r="E642" s="27"/>
    </row>
    <row r="643" spans="2:5" ht="17.850000000000001" hidden="1" customHeight="1" x14ac:dyDescent="0.2">
      <c r="B643" s="65"/>
      <c r="C643" s="66"/>
      <c r="D643" s="67"/>
      <c r="E643" s="27"/>
    </row>
    <row r="644" spans="2:5" ht="17.850000000000001" hidden="1" customHeight="1" x14ac:dyDescent="0.2">
      <c r="B644" s="68"/>
      <c r="C644" s="69"/>
      <c r="D644" s="70"/>
      <c r="E644" s="27"/>
    </row>
    <row r="645" spans="2:5" ht="17.850000000000001" hidden="1" customHeight="1" x14ac:dyDescent="0.2">
      <c r="B645" s="68"/>
      <c r="C645" s="69"/>
      <c r="D645" s="70"/>
      <c r="E645" s="27"/>
    </row>
    <row r="646" spans="2:5" ht="17.850000000000001" hidden="1" customHeight="1" x14ac:dyDescent="0.2">
      <c r="B646" s="68"/>
      <c r="C646" s="69"/>
      <c r="D646" s="70"/>
      <c r="E646" s="27"/>
    </row>
    <row r="647" spans="2:5" ht="17.850000000000001" hidden="1" customHeight="1" x14ac:dyDescent="0.2">
      <c r="B647" s="68"/>
      <c r="C647" s="69"/>
      <c r="D647" s="70"/>
      <c r="E647" s="27"/>
    </row>
    <row r="648" spans="2:5" ht="17.850000000000001" hidden="1" customHeight="1" x14ac:dyDescent="0.2">
      <c r="B648" s="68"/>
      <c r="C648" s="69"/>
      <c r="D648" s="70"/>
      <c r="E648" s="27"/>
    </row>
    <row r="649" spans="2:5" ht="17.850000000000001" hidden="1" customHeight="1" x14ac:dyDescent="0.2">
      <c r="B649" s="68"/>
      <c r="C649" s="69"/>
      <c r="D649" s="70"/>
      <c r="E649" s="27"/>
    </row>
    <row r="650" spans="2:5" ht="17.850000000000001" hidden="1" customHeight="1" x14ac:dyDescent="0.2">
      <c r="B650" s="68"/>
      <c r="C650" s="69"/>
      <c r="D650" s="70"/>
      <c r="E650" s="27"/>
    </row>
    <row r="651" spans="2:5" ht="17.850000000000001" hidden="1" customHeight="1" x14ac:dyDescent="0.2">
      <c r="B651" s="68"/>
      <c r="C651" s="69"/>
      <c r="D651" s="70"/>
      <c r="E651" s="27"/>
    </row>
    <row r="652" spans="2:5" ht="17.850000000000001" hidden="1" customHeight="1" x14ac:dyDescent="0.2">
      <c r="B652" s="68"/>
      <c r="C652" s="69"/>
      <c r="D652" s="70"/>
      <c r="E652" s="27"/>
    </row>
    <row r="653" spans="2:5" ht="17.850000000000001" hidden="1" customHeight="1" x14ac:dyDescent="0.2">
      <c r="B653" s="68"/>
      <c r="C653" s="69"/>
      <c r="D653" s="70"/>
      <c r="E653" s="27"/>
    </row>
    <row r="654" spans="2:5" ht="17.850000000000001" hidden="1" customHeight="1" x14ac:dyDescent="0.2">
      <c r="B654" s="68"/>
      <c r="C654" s="69"/>
      <c r="D654" s="70"/>
      <c r="E654" s="27"/>
    </row>
    <row r="655" spans="2:5" ht="17.850000000000001" hidden="1" customHeight="1" x14ac:dyDescent="0.2">
      <c r="B655" s="68"/>
      <c r="C655" s="69"/>
      <c r="D655" s="70"/>
      <c r="E655" s="27"/>
    </row>
    <row r="656" spans="2:5" ht="17.850000000000001" hidden="1" customHeight="1" x14ac:dyDescent="0.2">
      <c r="B656" s="68"/>
      <c r="C656" s="69"/>
      <c r="D656" s="70"/>
      <c r="E656" s="27"/>
    </row>
    <row r="657" spans="2:5" ht="17.850000000000001" hidden="1" customHeight="1" x14ac:dyDescent="0.2">
      <c r="B657" s="68"/>
      <c r="C657" s="69"/>
      <c r="D657" s="70"/>
      <c r="E657" s="27"/>
    </row>
    <row r="658" spans="2:5" ht="17.850000000000001" hidden="1" customHeight="1" x14ac:dyDescent="0.2">
      <c r="B658" s="68"/>
      <c r="C658" s="69"/>
      <c r="D658" s="70"/>
      <c r="E658" s="27"/>
    </row>
    <row r="659" spans="2:5" ht="17.850000000000001" hidden="1" customHeight="1" x14ac:dyDescent="0.2">
      <c r="B659" s="68"/>
      <c r="C659" s="69"/>
      <c r="D659" s="70"/>
      <c r="E659" s="27"/>
    </row>
    <row r="660" spans="2:5" ht="17.850000000000001" hidden="1" customHeight="1" x14ac:dyDescent="0.2">
      <c r="B660" s="68"/>
      <c r="C660" s="69"/>
      <c r="D660" s="70"/>
      <c r="E660" s="27"/>
    </row>
    <row r="661" spans="2:5" ht="17.850000000000001" hidden="1" customHeight="1" x14ac:dyDescent="0.2">
      <c r="B661" s="68"/>
      <c r="C661" s="69"/>
      <c r="D661" s="70"/>
      <c r="E661" s="27"/>
    </row>
    <row r="662" spans="2:5" ht="17.850000000000001" hidden="1" customHeight="1" x14ac:dyDescent="0.2">
      <c r="B662" s="68"/>
      <c r="C662" s="69"/>
      <c r="D662" s="70"/>
      <c r="E662" s="27"/>
    </row>
    <row r="663" spans="2:5" ht="17.850000000000001" hidden="1" customHeight="1" x14ac:dyDescent="0.2">
      <c r="B663" s="68"/>
      <c r="C663" s="69"/>
      <c r="D663" s="70"/>
      <c r="E663" s="27"/>
    </row>
    <row r="664" spans="2:5" ht="17.850000000000001" hidden="1" customHeight="1" x14ac:dyDescent="0.2">
      <c r="B664" s="68"/>
      <c r="C664" s="69"/>
      <c r="D664" s="70"/>
      <c r="E664" s="27"/>
    </row>
    <row r="665" spans="2:5" ht="17.850000000000001" hidden="1" customHeight="1" x14ac:dyDescent="0.2">
      <c r="B665" s="68"/>
      <c r="C665" s="69"/>
      <c r="D665" s="70"/>
      <c r="E665" s="27"/>
    </row>
    <row r="666" spans="2:5" ht="17.850000000000001" hidden="1" customHeight="1" x14ac:dyDescent="0.2">
      <c r="B666" s="68"/>
      <c r="C666" s="69"/>
      <c r="D666" s="70"/>
      <c r="E666" s="27"/>
    </row>
    <row r="667" spans="2:5" ht="17.850000000000001" hidden="1" customHeight="1" x14ac:dyDescent="0.2">
      <c r="B667" s="68"/>
      <c r="C667" s="69"/>
      <c r="D667" s="70"/>
      <c r="E667" s="27"/>
    </row>
    <row r="668" spans="2:5" ht="17.850000000000001" hidden="1" customHeight="1" x14ac:dyDescent="0.2">
      <c r="B668" s="68"/>
      <c r="C668" s="69"/>
      <c r="D668" s="70"/>
      <c r="E668" s="27"/>
    </row>
    <row r="669" spans="2:5" ht="17.850000000000001" hidden="1" customHeight="1" x14ac:dyDescent="0.2">
      <c r="B669" s="68"/>
      <c r="C669" s="69"/>
      <c r="D669" s="70"/>
      <c r="E669" s="27"/>
    </row>
    <row r="670" spans="2:5" ht="17.850000000000001" hidden="1" customHeight="1" x14ac:dyDescent="0.2">
      <c r="B670" s="68"/>
      <c r="C670" s="69"/>
      <c r="D670" s="70"/>
      <c r="E670" s="27"/>
    </row>
    <row r="671" spans="2:5" ht="17.850000000000001" hidden="1" customHeight="1" x14ac:dyDescent="0.2">
      <c r="B671" s="68"/>
      <c r="C671" s="69"/>
      <c r="D671" s="70"/>
      <c r="E671" s="27"/>
    </row>
    <row r="672" spans="2:5" ht="17.850000000000001" hidden="1" customHeight="1" x14ac:dyDescent="0.2">
      <c r="B672" s="68"/>
      <c r="C672" s="69"/>
      <c r="D672" s="70"/>
      <c r="E672" s="27"/>
    </row>
    <row r="673" spans="2:5" ht="17.850000000000001" hidden="1" customHeight="1" x14ac:dyDescent="0.2">
      <c r="B673" s="68"/>
      <c r="C673" s="69"/>
      <c r="D673" s="70"/>
      <c r="E673" s="27"/>
    </row>
    <row r="674" spans="2:5" ht="17.850000000000001" hidden="1" customHeight="1" x14ac:dyDescent="0.2">
      <c r="B674" s="68"/>
      <c r="C674" s="69"/>
      <c r="D674" s="70"/>
      <c r="E674" s="27"/>
    </row>
    <row r="675" spans="2:5" ht="17.850000000000001" hidden="1" customHeight="1" x14ac:dyDescent="0.2">
      <c r="B675" s="68"/>
      <c r="C675" s="69"/>
      <c r="D675" s="70"/>
      <c r="E675" s="27"/>
    </row>
    <row r="676" spans="2:5" ht="17.850000000000001" hidden="1" customHeight="1" x14ac:dyDescent="0.2">
      <c r="B676" s="68"/>
      <c r="C676" s="69"/>
      <c r="D676" s="70"/>
      <c r="E676" s="27"/>
    </row>
    <row r="677" spans="2:5" ht="17.850000000000001" hidden="1" customHeight="1" x14ac:dyDescent="0.2">
      <c r="B677" s="68"/>
      <c r="C677" s="69"/>
      <c r="D677" s="70"/>
      <c r="E677" s="27"/>
    </row>
    <row r="678" spans="2:5" ht="17.850000000000001" hidden="1" customHeight="1" x14ac:dyDescent="0.2">
      <c r="B678" s="68"/>
      <c r="C678" s="69"/>
      <c r="D678" s="70"/>
      <c r="E678" s="27"/>
    </row>
    <row r="679" spans="2:5" ht="17.850000000000001" hidden="1" customHeight="1" x14ac:dyDescent="0.2">
      <c r="B679" s="68"/>
      <c r="C679" s="69"/>
      <c r="D679" s="70"/>
      <c r="E679" s="27"/>
    </row>
    <row r="680" spans="2:5" ht="17.850000000000001" hidden="1" customHeight="1" x14ac:dyDescent="0.2">
      <c r="B680" s="68"/>
      <c r="C680" s="69"/>
      <c r="D680" s="70"/>
      <c r="E680" s="27"/>
    </row>
    <row r="681" spans="2:5" ht="17.850000000000001" hidden="1" customHeight="1" x14ac:dyDescent="0.2">
      <c r="B681" s="68"/>
      <c r="C681" s="69"/>
      <c r="D681" s="70"/>
      <c r="E681" s="27"/>
    </row>
    <row r="682" spans="2:5" ht="17.850000000000001" hidden="1" customHeight="1" x14ac:dyDescent="0.2">
      <c r="B682" s="68"/>
      <c r="C682" s="69"/>
      <c r="D682" s="70"/>
      <c r="E682" s="27"/>
    </row>
    <row r="683" spans="2:5" ht="17.850000000000001" hidden="1" customHeight="1" x14ac:dyDescent="0.2">
      <c r="B683" s="68"/>
      <c r="C683" s="69"/>
      <c r="D683" s="70"/>
      <c r="E683" s="27"/>
    </row>
    <row r="684" spans="2:5" ht="17.850000000000001" hidden="1" customHeight="1" x14ac:dyDescent="0.2">
      <c r="B684" s="68"/>
      <c r="C684" s="69"/>
      <c r="D684" s="70"/>
      <c r="E684" s="27"/>
    </row>
    <row r="685" spans="2:5" ht="17.850000000000001" hidden="1" customHeight="1" x14ac:dyDescent="0.2">
      <c r="B685" s="68"/>
      <c r="C685" s="69"/>
      <c r="D685" s="70"/>
      <c r="E685" s="27"/>
    </row>
    <row r="686" spans="2:5" ht="17.850000000000001" hidden="1" customHeight="1" x14ac:dyDescent="0.2">
      <c r="B686" s="68"/>
      <c r="C686" s="69"/>
      <c r="D686" s="70"/>
      <c r="E686" s="27"/>
    </row>
    <row r="687" spans="2:5" ht="17.850000000000001" hidden="1" customHeight="1" x14ac:dyDescent="0.2">
      <c r="B687" s="68"/>
      <c r="C687" s="69"/>
      <c r="D687" s="70"/>
      <c r="E687" s="27"/>
    </row>
    <row r="688" spans="2:5" ht="17.850000000000001" hidden="1" customHeight="1" x14ac:dyDescent="0.2">
      <c r="B688" s="68"/>
      <c r="C688" s="69"/>
      <c r="D688" s="70"/>
      <c r="E688" s="27"/>
    </row>
    <row r="689" spans="2:5" ht="17.850000000000001" hidden="1" customHeight="1" x14ac:dyDescent="0.2">
      <c r="B689" s="68"/>
      <c r="C689" s="69"/>
      <c r="D689" s="70"/>
      <c r="E689" s="27"/>
    </row>
    <row r="690" spans="2:5" ht="17.850000000000001" hidden="1" customHeight="1" x14ac:dyDescent="0.2">
      <c r="B690" s="68"/>
      <c r="C690" s="69"/>
      <c r="D690" s="70"/>
      <c r="E690" s="27"/>
    </row>
    <row r="691" spans="2:5" ht="17.850000000000001" hidden="1" customHeight="1" x14ac:dyDescent="0.2">
      <c r="B691" s="68"/>
      <c r="C691" s="69"/>
      <c r="D691" s="70"/>
      <c r="E691" s="27"/>
    </row>
    <row r="692" spans="2:5" ht="17.850000000000001" hidden="1" customHeight="1" x14ac:dyDescent="0.2">
      <c r="B692" s="68"/>
      <c r="C692" s="69"/>
      <c r="D692" s="70"/>
      <c r="E692" s="27"/>
    </row>
    <row r="693" spans="2:5" ht="17.850000000000001" hidden="1" customHeight="1" x14ac:dyDescent="0.2">
      <c r="B693" s="68"/>
      <c r="C693" s="69"/>
      <c r="D693" s="70"/>
      <c r="E693" s="27"/>
    </row>
    <row r="694" spans="2:5" ht="17.850000000000001" hidden="1" customHeight="1" x14ac:dyDescent="0.2">
      <c r="B694" s="68"/>
      <c r="C694" s="69"/>
      <c r="D694" s="70"/>
      <c r="E694" s="27"/>
    </row>
    <row r="695" spans="2:5" ht="17.850000000000001" hidden="1" customHeight="1" x14ac:dyDescent="0.2">
      <c r="B695" s="68"/>
      <c r="C695" s="69"/>
      <c r="D695" s="70"/>
      <c r="E695" s="27"/>
    </row>
    <row r="696" spans="2:5" ht="17.850000000000001" hidden="1" customHeight="1" x14ac:dyDescent="0.2">
      <c r="B696" s="68"/>
      <c r="C696" s="69"/>
      <c r="D696" s="70"/>
      <c r="E696" s="27"/>
    </row>
    <row r="697" spans="2:5" ht="17.850000000000001" hidden="1" customHeight="1" x14ac:dyDescent="0.2">
      <c r="B697" s="68"/>
      <c r="C697" s="69"/>
      <c r="D697" s="70"/>
      <c r="E697" s="27"/>
    </row>
    <row r="698" spans="2:5" ht="17.850000000000001" hidden="1" customHeight="1" x14ac:dyDescent="0.2">
      <c r="B698" s="68"/>
      <c r="C698" s="69"/>
      <c r="D698" s="70"/>
      <c r="E698" s="27"/>
    </row>
    <row r="699" spans="2:5" ht="17.850000000000001" hidden="1" customHeight="1" x14ac:dyDescent="0.2">
      <c r="B699" s="68"/>
      <c r="C699" s="69"/>
      <c r="D699" s="70"/>
      <c r="E699" s="27"/>
    </row>
    <row r="700" spans="2:5" ht="17.850000000000001" hidden="1" customHeight="1" x14ac:dyDescent="0.2">
      <c r="B700" s="68"/>
      <c r="C700" s="69"/>
      <c r="D700" s="70"/>
      <c r="E700" s="27"/>
    </row>
    <row r="701" spans="2:5" ht="17.850000000000001" hidden="1" customHeight="1" x14ac:dyDescent="0.2">
      <c r="B701" s="68"/>
      <c r="C701" s="69"/>
      <c r="D701" s="70"/>
      <c r="E701" s="27"/>
    </row>
    <row r="702" spans="2:5" ht="17.850000000000001" hidden="1" customHeight="1" x14ac:dyDescent="0.2">
      <c r="B702" s="68"/>
      <c r="C702" s="69"/>
      <c r="D702" s="70"/>
      <c r="E702" s="27"/>
    </row>
    <row r="703" spans="2:5" ht="17.850000000000001" hidden="1" customHeight="1" x14ac:dyDescent="0.2">
      <c r="B703" s="68"/>
      <c r="C703" s="69"/>
      <c r="D703" s="70"/>
      <c r="E703" s="27"/>
    </row>
    <row r="704" spans="2:5" ht="17.850000000000001" hidden="1" customHeight="1" x14ac:dyDescent="0.2">
      <c r="B704" s="68"/>
      <c r="C704" s="69"/>
      <c r="D704" s="70"/>
      <c r="E704" s="27"/>
    </row>
    <row r="705" spans="2:5" ht="17.850000000000001" hidden="1" customHeight="1" x14ac:dyDescent="0.2">
      <c r="B705" s="68"/>
      <c r="C705" s="69"/>
      <c r="D705" s="70"/>
      <c r="E705" s="27"/>
    </row>
    <row r="706" spans="2:5" ht="17.850000000000001" hidden="1" customHeight="1" x14ac:dyDescent="0.2">
      <c r="B706" s="68"/>
      <c r="C706" s="69"/>
      <c r="D706" s="70"/>
      <c r="E706" s="27"/>
    </row>
    <row r="707" spans="2:5" ht="17.850000000000001" hidden="1" customHeight="1" x14ac:dyDescent="0.2">
      <c r="B707" s="68"/>
      <c r="C707" s="69"/>
      <c r="D707" s="70"/>
      <c r="E707" s="27"/>
    </row>
    <row r="708" spans="2:5" ht="17.850000000000001" hidden="1" customHeight="1" x14ac:dyDescent="0.2">
      <c r="B708" s="68"/>
      <c r="C708" s="69"/>
      <c r="D708" s="70"/>
      <c r="E708" s="27"/>
    </row>
    <row r="709" spans="2:5" ht="17.850000000000001" hidden="1" customHeight="1" x14ac:dyDescent="0.2">
      <c r="B709" s="68"/>
      <c r="C709" s="69"/>
      <c r="D709" s="70"/>
      <c r="E709" s="27"/>
    </row>
    <row r="710" spans="2:5" ht="17.850000000000001" hidden="1" customHeight="1" x14ac:dyDescent="0.2">
      <c r="B710" s="68"/>
      <c r="C710" s="69"/>
      <c r="D710" s="70"/>
      <c r="E710" s="27"/>
    </row>
    <row r="711" spans="2:5" ht="17.850000000000001" hidden="1" customHeight="1" x14ac:dyDescent="0.2">
      <c r="B711" s="68"/>
      <c r="C711" s="69"/>
      <c r="D711" s="70"/>
      <c r="E711" s="27"/>
    </row>
    <row r="712" spans="2:5" ht="17.850000000000001" hidden="1" customHeight="1" x14ac:dyDescent="0.2">
      <c r="B712" s="68"/>
      <c r="C712" s="69"/>
      <c r="D712" s="70"/>
      <c r="E712" s="27"/>
    </row>
    <row r="713" spans="2:5" ht="17.850000000000001" hidden="1" customHeight="1" x14ac:dyDescent="0.2">
      <c r="B713" s="68"/>
      <c r="C713" s="69"/>
      <c r="D713" s="70"/>
      <c r="E713" s="27"/>
    </row>
    <row r="714" spans="2:5" ht="17.850000000000001" hidden="1" customHeight="1" x14ac:dyDescent="0.2">
      <c r="B714" s="68"/>
      <c r="C714" s="69"/>
      <c r="D714" s="70"/>
      <c r="E714" s="27"/>
    </row>
    <row r="715" spans="2:5" ht="17.850000000000001" hidden="1" customHeight="1" x14ac:dyDescent="0.2">
      <c r="B715" s="68"/>
      <c r="C715" s="69"/>
      <c r="D715" s="70"/>
      <c r="E715" s="27"/>
    </row>
    <row r="716" spans="2:5" ht="17.850000000000001" hidden="1" customHeight="1" x14ac:dyDescent="0.2">
      <c r="B716" s="68"/>
      <c r="C716" s="69"/>
      <c r="D716" s="70"/>
      <c r="E716" s="27"/>
    </row>
    <row r="717" spans="2:5" ht="17.850000000000001" hidden="1" customHeight="1" x14ac:dyDescent="0.2">
      <c r="B717" s="68"/>
      <c r="C717" s="69"/>
      <c r="D717" s="70"/>
      <c r="E717" s="27"/>
    </row>
    <row r="718" spans="2:5" ht="17.850000000000001" hidden="1" customHeight="1" x14ac:dyDescent="0.2">
      <c r="B718" s="68"/>
      <c r="C718" s="69"/>
      <c r="D718" s="70"/>
      <c r="E718" s="27"/>
    </row>
    <row r="719" spans="2:5" ht="17.850000000000001" hidden="1" customHeight="1" x14ac:dyDescent="0.2">
      <c r="B719" s="68"/>
      <c r="C719" s="69"/>
      <c r="D719" s="70"/>
      <c r="E719" s="27"/>
    </row>
    <row r="720" spans="2:5" ht="17.850000000000001" hidden="1" customHeight="1" x14ac:dyDescent="0.2">
      <c r="B720" s="68"/>
      <c r="C720" s="69"/>
      <c r="D720" s="70"/>
      <c r="E720" s="27"/>
    </row>
    <row r="721" spans="2:5" ht="17.850000000000001" hidden="1" customHeight="1" x14ac:dyDescent="0.2">
      <c r="B721" s="68"/>
      <c r="C721" s="69"/>
      <c r="D721" s="70"/>
      <c r="E721" s="27"/>
    </row>
    <row r="722" spans="2:5" ht="17.850000000000001" hidden="1" customHeight="1" x14ac:dyDescent="0.2">
      <c r="B722" s="68"/>
      <c r="C722" s="69"/>
      <c r="D722" s="70"/>
      <c r="E722" s="27"/>
    </row>
    <row r="723" spans="2:5" ht="17.850000000000001" hidden="1" customHeight="1" x14ac:dyDescent="0.2">
      <c r="B723" s="68"/>
      <c r="C723" s="69"/>
      <c r="D723" s="70"/>
      <c r="E723" s="27"/>
    </row>
    <row r="724" spans="2:5" ht="17.850000000000001" hidden="1" customHeight="1" x14ac:dyDescent="0.2">
      <c r="B724" s="68"/>
      <c r="C724" s="69"/>
      <c r="D724" s="70"/>
      <c r="E724" s="27"/>
    </row>
    <row r="725" spans="2:5" ht="17.850000000000001" hidden="1" customHeight="1" x14ac:dyDescent="0.2">
      <c r="B725" s="68"/>
      <c r="C725" s="69"/>
      <c r="D725" s="70"/>
      <c r="E725" s="27"/>
    </row>
    <row r="726" spans="2:5" ht="17.850000000000001" hidden="1" customHeight="1" x14ac:dyDescent="0.2">
      <c r="B726" s="68"/>
      <c r="C726" s="69"/>
      <c r="D726" s="70"/>
      <c r="E726" s="27"/>
    </row>
    <row r="727" spans="2:5" ht="17.850000000000001" hidden="1" customHeight="1" x14ac:dyDescent="0.2">
      <c r="B727" s="68"/>
      <c r="C727" s="69"/>
      <c r="D727" s="70"/>
      <c r="E727" s="27"/>
    </row>
    <row r="728" spans="2:5" ht="17.850000000000001" hidden="1" customHeight="1" x14ac:dyDescent="0.2">
      <c r="B728" s="68"/>
      <c r="C728" s="69"/>
      <c r="D728" s="70"/>
      <c r="E728" s="27"/>
    </row>
    <row r="729" spans="2:5" ht="17.850000000000001" hidden="1" customHeight="1" x14ac:dyDescent="0.2">
      <c r="B729" s="68"/>
      <c r="C729" s="69"/>
      <c r="D729" s="70"/>
      <c r="E729" s="27"/>
    </row>
    <row r="730" spans="2:5" ht="17.850000000000001" hidden="1" customHeight="1" x14ac:dyDescent="0.2">
      <c r="B730" s="68"/>
      <c r="C730" s="69"/>
      <c r="D730" s="70"/>
      <c r="E730" s="27"/>
    </row>
    <row r="731" spans="2:5" ht="17.850000000000001" hidden="1" customHeight="1" x14ac:dyDescent="0.2">
      <c r="B731" s="68"/>
      <c r="C731" s="69"/>
      <c r="D731" s="70"/>
      <c r="E731" s="27"/>
    </row>
    <row r="732" spans="2:5" ht="17.850000000000001" hidden="1" customHeight="1" x14ac:dyDescent="0.2">
      <c r="B732" s="68"/>
      <c r="C732" s="69"/>
      <c r="D732" s="70"/>
      <c r="E732" s="27"/>
    </row>
    <row r="733" spans="2:5" ht="17.850000000000001" hidden="1" customHeight="1" x14ac:dyDescent="0.2">
      <c r="B733" s="68"/>
      <c r="C733" s="69"/>
      <c r="D733" s="70"/>
      <c r="E733" s="27"/>
    </row>
    <row r="734" spans="2:5" ht="17.850000000000001" hidden="1" customHeight="1" x14ac:dyDescent="0.2">
      <c r="B734" s="68"/>
      <c r="C734" s="69"/>
      <c r="D734" s="70"/>
      <c r="E734" s="27"/>
    </row>
    <row r="735" spans="2:5" ht="17.850000000000001" hidden="1" customHeight="1" x14ac:dyDescent="0.2">
      <c r="B735" s="68"/>
      <c r="C735" s="69"/>
      <c r="D735" s="70"/>
      <c r="E735" s="27"/>
    </row>
    <row r="736" spans="2:5" ht="17.850000000000001" hidden="1" customHeight="1" x14ac:dyDescent="0.2">
      <c r="B736" s="68"/>
      <c r="C736" s="69"/>
      <c r="D736" s="70"/>
      <c r="E736" s="27"/>
    </row>
    <row r="737" spans="2:5" ht="17.850000000000001" hidden="1" customHeight="1" x14ac:dyDescent="0.2">
      <c r="B737" s="68"/>
      <c r="C737" s="69"/>
      <c r="D737" s="70"/>
      <c r="E737" s="27"/>
    </row>
    <row r="738" spans="2:5" ht="17.850000000000001" hidden="1" customHeight="1" x14ac:dyDescent="0.2">
      <c r="B738" s="68"/>
      <c r="C738" s="69"/>
      <c r="D738" s="70"/>
      <c r="E738" s="27"/>
    </row>
    <row r="739" spans="2:5" ht="17.850000000000001" hidden="1" customHeight="1" x14ac:dyDescent="0.2">
      <c r="B739" s="68"/>
      <c r="C739" s="69"/>
      <c r="D739" s="70"/>
      <c r="E739" s="27"/>
    </row>
    <row r="740" spans="2:5" ht="17.850000000000001" hidden="1" customHeight="1" x14ac:dyDescent="0.2">
      <c r="B740" s="68"/>
      <c r="C740" s="69"/>
      <c r="D740" s="70"/>
      <c r="E740" s="27"/>
    </row>
    <row r="741" spans="2:5" ht="17.850000000000001" hidden="1" customHeight="1" x14ac:dyDescent="0.2">
      <c r="B741" s="68"/>
      <c r="C741" s="69"/>
      <c r="D741" s="70"/>
      <c r="E741" s="27"/>
    </row>
    <row r="742" spans="2:5" ht="17.850000000000001" hidden="1" customHeight="1" x14ac:dyDescent="0.2">
      <c r="B742" s="68"/>
      <c r="C742" s="69"/>
      <c r="D742" s="70"/>
      <c r="E742" s="27"/>
    </row>
    <row r="743" spans="2:5" ht="17.850000000000001" hidden="1" customHeight="1" x14ac:dyDescent="0.2">
      <c r="B743" s="68"/>
      <c r="C743" s="69"/>
      <c r="D743" s="70"/>
      <c r="E743" s="27"/>
    </row>
    <row r="744" spans="2:5" ht="17.850000000000001" hidden="1" customHeight="1" x14ac:dyDescent="0.2">
      <c r="B744" s="68"/>
      <c r="C744" s="69"/>
      <c r="D744" s="70"/>
      <c r="E744" s="27"/>
    </row>
    <row r="745" spans="2:5" ht="17.850000000000001" hidden="1" customHeight="1" x14ac:dyDescent="0.2">
      <c r="B745" s="68"/>
      <c r="C745" s="69"/>
      <c r="D745" s="70"/>
      <c r="E745" s="27"/>
    </row>
    <row r="746" spans="2:5" ht="17.850000000000001" hidden="1" customHeight="1" x14ac:dyDescent="0.2">
      <c r="B746" s="68"/>
      <c r="C746" s="69"/>
      <c r="D746" s="70"/>
      <c r="E746" s="27"/>
    </row>
    <row r="747" spans="2:5" ht="17.850000000000001" hidden="1" customHeight="1" x14ac:dyDescent="0.2">
      <c r="B747" s="68"/>
      <c r="C747" s="69"/>
      <c r="D747" s="70"/>
      <c r="E747" s="27"/>
    </row>
    <row r="748" spans="2:5" ht="17.850000000000001" hidden="1" customHeight="1" x14ac:dyDescent="0.2">
      <c r="B748" s="68"/>
      <c r="C748" s="69"/>
      <c r="D748" s="70"/>
      <c r="E748" s="27"/>
    </row>
    <row r="749" spans="2:5" ht="17.850000000000001" hidden="1" customHeight="1" x14ac:dyDescent="0.2">
      <c r="B749" s="68"/>
      <c r="C749" s="69"/>
      <c r="D749" s="70"/>
      <c r="E749" s="27"/>
    </row>
    <row r="750" spans="2:5" ht="17.850000000000001" hidden="1" customHeight="1" x14ac:dyDescent="0.2">
      <c r="B750" s="68"/>
      <c r="C750" s="69"/>
      <c r="D750" s="70"/>
      <c r="E750" s="27"/>
    </row>
    <row r="751" spans="2:5" ht="17.850000000000001" hidden="1" customHeight="1" x14ac:dyDescent="0.2">
      <c r="B751" s="68"/>
      <c r="C751" s="69"/>
      <c r="D751" s="70"/>
      <c r="E751" s="27"/>
    </row>
    <row r="752" spans="2:5" ht="17.850000000000001" hidden="1" customHeight="1" x14ac:dyDescent="0.2">
      <c r="B752" s="68"/>
      <c r="C752" s="69"/>
      <c r="D752" s="70"/>
      <c r="E752" s="27"/>
    </row>
    <row r="753" spans="2:5" ht="17.850000000000001" hidden="1" customHeight="1" x14ac:dyDescent="0.2">
      <c r="B753" s="68"/>
      <c r="C753" s="69"/>
      <c r="D753" s="70"/>
      <c r="E753" s="27"/>
    </row>
    <row r="754" spans="2:5" ht="17.850000000000001" hidden="1" customHeight="1" x14ac:dyDescent="0.2">
      <c r="B754" s="68"/>
      <c r="C754" s="69"/>
      <c r="D754" s="70"/>
      <c r="E754" s="27"/>
    </row>
    <row r="755" spans="2:5" ht="17.850000000000001" hidden="1" customHeight="1" x14ac:dyDescent="0.2">
      <c r="B755" s="68"/>
      <c r="C755" s="69"/>
      <c r="D755" s="70"/>
      <c r="E755" s="27"/>
    </row>
    <row r="756" spans="2:5" ht="17.850000000000001" hidden="1" customHeight="1" x14ac:dyDescent="0.2">
      <c r="B756" s="68"/>
      <c r="C756" s="69"/>
      <c r="D756" s="70"/>
      <c r="E756" s="27"/>
    </row>
    <row r="757" spans="2:5" ht="17.850000000000001" hidden="1" customHeight="1" x14ac:dyDescent="0.2">
      <c r="B757" s="68"/>
      <c r="C757" s="69"/>
      <c r="D757" s="70"/>
      <c r="E757" s="27"/>
    </row>
    <row r="758" spans="2:5" ht="17.850000000000001" hidden="1" customHeight="1" x14ac:dyDescent="0.2">
      <c r="B758" s="68"/>
      <c r="C758" s="69"/>
      <c r="D758" s="70"/>
      <c r="E758" s="27"/>
    </row>
    <row r="759" spans="2:5" ht="17.850000000000001" hidden="1" customHeight="1" x14ac:dyDescent="0.2">
      <c r="B759" s="68"/>
      <c r="C759" s="69"/>
      <c r="D759" s="70"/>
      <c r="E759" s="27"/>
    </row>
    <row r="760" spans="2:5" ht="17.850000000000001" hidden="1" customHeight="1" x14ac:dyDescent="0.2">
      <c r="B760" s="68"/>
      <c r="C760" s="69"/>
      <c r="D760" s="70"/>
      <c r="E760" s="27"/>
    </row>
    <row r="761" spans="2:5" ht="17.850000000000001" hidden="1" customHeight="1" x14ac:dyDescent="0.2">
      <c r="B761" s="68"/>
      <c r="C761" s="69"/>
      <c r="D761" s="70"/>
      <c r="E761" s="27"/>
    </row>
    <row r="762" spans="2:5" ht="17.850000000000001" hidden="1" customHeight="1" x14ac:dyDescent="0.2">
      <c r="B762" s="68"/>
      <c r="C762" s="69"/>
      <c r="D762" s="70"/>
      <c r="E762" s="27"/>
    </row>
    <row r="763" spans="2:5" ht="17.850000000000001" hidden="1" customHeight="1" x14ac:dyDescent="0.2">
      <c r="B763" s="68"/>
      <c r="C763" s="69"/>
      <c r="D763" s="70"/>
      <c r="E763" s="27"/>
    </row>
    <row r="764" spans="2:5" ht="17.850000000000001" hidden="1" customHeight="1" x14ac:dyDescent="0.2">
      <c r="B764" s="68"/>
      <c r="C764" s="69"/>
      <c r="D764" s="70"/>
      <c r="E764" s="27"/>
    </row>
    <row r="765" spans="2:5" ht="17.850000000000001" hidden="1" customHeight="1" x14ac:dyDescent="0.2">
      <c r="B765" s="68"/>
      <c r="C765" s="69"/>
      <c r="D765" s="70"/>
      <c r="E765" s="27"/>
    </row>
    <row r="766" spans="2:5" ht="17.850000000000001" hidden="1" customHeight="1" x14ac:dyDescent="0.2">
      <c r="B766" s="68"/>
      <c r="C766" s="69"/>
      <c r="D766" s="70"/>
      <c r="E766" s="27"/>
    </row>
    <row r="767" spans="2:5" ht="17.850000000000001" hidden="1" customHeight="1" x14ac:dyDescent="0.2">
      <c r="B767" s="68"/>
      <c r="C767" s="69"/>
      <c r="D767" s="70"/>
      <c r="E767" s="27"/>
    </row>
    <row r="768" spans="2:5" ht="17.850000000000001" hidden="1" customHeight="1" x14ac:dyDescent="0.2">
      <c r="B768" s="68"/>
      <c r="C768" s="69"/>
      <c r="D768" s="70"/>
      <c r="E768" s="27"/>
    </row>
    <row r="769" spans="2:5" ht="17.850000000000001" hidden="1" customHeight="1" x14ac:dyDescent="0.2">
      <c r="B769" s="68"/>
      <c r="C769" s="69"/>
      <c r="D769" s="70"/>
      <c r="E769" s="27"/>
    </row>
    <row r="770" spans="2:5" ht="17.850000000000001" hidden="1" customHeight="1" x14ac:dyDescent="0.2">
      <c r="B770" s="68"/>
      <c r="C770" s="69"/>
      <c r="D770" s="70"/>
      <c r="E770" s="27"/>
    </row>
    <row r="771" spans="2:5" ht="17.850000000000001" hidden="1" customHeight="1" x14ac:dyDescent="0.2">
      <c r="B771" s="68"/>
      <c r="C771" s="69"/>
      <c r="D771" s="70"/>
      <c r="E771" s="27"/>
    </row>
    <row r="772" spans="2:5" ht="17.850000000000001" hidden="1" customHeight="1" x14ac:dyDescent="0.2">
      <c r="B772" s="68"/>
      <c r="C772" s="69"/>
      <c r="D772" s="70"/>
      <c r="E772" s="27"/>
    </row>
    <row r="773" spans="2:5" ht="17.850000000000001" hidden="1" customHeight="1" x14ac:dyDescent="0.2">
      <c r="B773" s="68"/>
      <c r="C773" s="69"/>
      <c r="D773" s="70"/>
      <c r="E773" s="27"/>
    </row>
    <row r="774" spans="2:5" ht="17.850000000000001" hidden="1" customHeight="1" x14ac:dyDescent="0.2">
      <c r="B774" s="68"/>
      <c r="C774" s="69"/>
      <c r="D774" s="70"/>
      <c r="E774" s="27"/>
    </row>
    <row r="775" spans="2:5" ht="17.850000000000001" hidden="1" customHeight="1" x14ac:dyDescent="0.2">
      <c r="B775" s="68"/>
      <c r="C775" s="69"/>
      <c r="D775" s="70"/>
      <c r="E775" s="27"/>
    </row>
    <row r="776" spans="2:5" ht="17.850000000000001" hidden="1" customHeight="1" x14ac:dyDescent="0.2">
      <c r="B776" s="68"/>
      <c r="C776" s="69"/>
      <c r="D776" s="70"/>
      <c r="E776" s="27"/>
    </row>
    <row r="777" spans="2:5" ht="17.850000000000001" hidden="1" customHeight="1" x14ac:dyDescent="0.2">
      <c r="B777" s="68"/>
      <c r="C777" s="69"/>
      <c r="D777" s="70"/>
      <c r="E777" s="27"/>
    </row>
    <row r="778" spans="2:5" ht="17.850000000000001" hidden="1" customHeight="1" x14ac:dyDescent="0.2">
      <c r="B778" s="68"/>
      <c r="C778" s="69"/>
      <c r="D778" s="70"/>
      <c r="E778" s="27"/>
    </row>
    <row r="779" spans="2:5" ht="17.850000000000001" hidden="1" customHeight="1" x14ac:dyDescent="0.2">
      <c r="B779" s="68"/>
      <c r="C779" s="69"/>
      <c r="D779" s="70"/>
      <c r="E779" s="27"/>
    </row>
    <row r="780" spans="2:5" ht="17.850000000000001" hidden="1" customHeight="1" x14ac:dyDescent="0.2">
      <c r="B780" s="68"/>
      <c r="C780" s="69"/>
      <c r="D780" s="70"/>
      <c r="E780" s="27"/>
    </row>
    <row r="781" spans="2:5" ht="17.850000000000001" hidden="1" customHeight="1" x14ac:dyDescent="0.2">
      <c r="B781" s="68"/>
      <c r="C781" s="69"/>
      <c r="D781" s="70"/>
      <c r="E781" s="27"/>
    </row>
    <row r="782" spans="2:5" ht="17.850000000000001" hidden="1" customHeight="1" x14ac:dyDescent="0.2">
      <c r="B782" s="68"/>
      <c r="C782" s="69"/>
      <c r="D782" s="70"/>
      <c r="E782" s="27"/>
    </row>
    <row r="783" spans="2:5" ht="17.850000000000001" hidden="1" customHeight="1" x14ac:dyDescent="0.2">
      <c r="B783" s="68"/>
      <c r="C783" s="69"/>
      <c r="D783" s="70"/>
      <c r="E783" s="27"/>
    </row>
    <row r="784" spans="2:5" ht="17.850000000000001" hidden="1" customHeight="1" x14ac:dyDescent="0.2">
      <c r="B784" s="68"/>
      <c r="C784" s="69"/>
      <c r="D784" s="70"/>
      <c r="E784" s="27"/>
    </row>
    <row r="785" spans="2:5" ht="17.850000000000001" hidden="1" customHeight="1" x14ac:dyDescent="0.2">
      <c r="B785" s="68"/>
      <c r="C785" s="69"/>
      <c r="D785" s="70"/>
      <c r="E785" s="27"/>
    </row>
    <row r="786" spans="2:5" ht="17.850000000000001" hidden="1" customHeight="1" x14ac:dyDescent="0.2">
      <c r="B786" s="68"/>
      <c r="C786" s="69"/>
      <c r="D786" s="70"/>
      <c r="E786" s="27"/>
    </row>
    <row r="787" spans="2:5" ht="17.850000000000001" hidden="1" customHeight="1" x14ac:dyDescent="0.2">
      <c r="B787" s="68"/>
      <c r="C787" s="69"/>
      <c r="D787" s="70"/>
      <c r="E787" s="27"/>
    </row>
    <row r="788" spans="2:5" ht="17.850000000000001" hidden="1" customHeight="1" x14ac:dyDescent="0.2">
      <c r="B788" s="68"/>
      <c r="C788" s="69"/>
      <c r="D788" s="70"/>
      <c r="E788" s="27"/>
    </row>
    <row r="789" spans="2:5" ht="17.850000000000001" hidden="1" customHeight="1" x14ac:dyDescent="0.2">
      <c r="B789" s="68"/>
      <c r="C789" s="69"/>
      <c r="D789" s="70"/>
      <c r="E789" s="27"/>
    </row>
    <row r="790" spans="2:5" ht="17.850000000000001" hidden="1" customHeight="1" x14ac:dyDescent="0.2">
      <c r="B790" s="68"/>
      <c r="C790" s="69"/>
      <c r="D790" s="70"/>
      <c r="E790" s="27"/>
    </row>
    <row r="791" spans="2:5" ht="17.850000000000001" hidden="1" customHeight="1" x14ac:dyDescent="0.2">
      <c r="B791" s="68"/>
      <c r="C791" s="69"/>
      <c r="D791" s="70"/>
      <c r="E791" s="27"/>
    </row>
    <row r="792" spans="2:5" ht="17.850000000000001" hidden="1" customHeight="1" x14ac:dyDescent="0.2">
      <c r="B792" s="68"/>
      <c r="C792" s="69"/>
      <c r="D792" s="70"/>
      <c r="E792" s="27"/>
    </row>
    <row r="793" spans="2:5" ht="17.850000000000001" hidden="1" customHeight="1" x14ac:dyDescent="0.2">
      <c r="B793" s="68"/>
      <c r="C793" s="69"/>
      <c r="D793" s="70"/>
      <c r="E793" s="27"/>
    </row>
    <row r="794" spans="2:5" ht="17.850000000000001" hidden="1" customHeight="1" x14ac:dyDescent="0.2">
      <c r="B794" s="68"/>
      <c r="C794" s="69"/>
      <c r="D794" s="70"/>
      <c r="E794" s="27"/>
    </row>
    <row r="795" spans="2:5" ht="17.850000000000001" hidden="1" customHeight="1" x14ac:dyDescent="0.2">
      <c r="B795" s="68"/>
      <c r="C795" s="69"/>
      <c r="D795" s="70"/>
      <c r="E795" s="27"/>
    </row>
    <row r="796" spans="2:5" ht="17.850000000000001" hidden="1" customHeight="1" x14ac:dyDescent="0.2">
      <c r="B796" s="68"/>
      <c r="C796" s="69"/>
      <c r="D796" s="70"/>
      <c r="E796" s="27"/>
    </row>
    <row r="797" spans="2:5" ht="17.850000000000001" hidden="1" customHeight="1" x14ac:dyDescent="0.2">
      <c r="B797" s="68"/>
      <c r="C797" s="69"/>
      <c r="D797" s="70"/>
      <c r="E797" s="27"/>
    </row>
    <row r="798" spans="2:5" ht="17.850000000000001" hidden="1" customHeight="1" x14ac:dyDescent="0.2">
      <c r="B798" s="68"/>
      <c r="C798" s="69"/>
      <c r="D798" s="70"/>
      <c r="E798" s="27"/>
    </row>
    <row r="799" spans="2:5" ht="17.850000000000001" hidden="1" customHeight="1" x14ac:dyDescent="0.2">
      <c r="B799" s="68"/>
      <c r="C799" s="69"/>
      <c r="D799" s="70"/>
      <c r="E799" s="27"/>
    </row>
    <row r="800" spans="2:5" ht="17.850000000000001" hidden="1" customHeight="1" x14ac:dyDescent="0.2">
      <c r="B800" s="68"/>
      <c r="C800" s="69"/>
      <c r="D800" s="70"/>
      <c r="E800" s="27"/>
    </row>
    <row r="801" spans="2:5" ht="17.850000000000001" hidden="1" customHeight="1" x14ac:dyDescent="0.2">
      <c r="B801" s="68"/>
      <c r="C801" s="69"/>
      <c r="D801" s="70"/>
      <c r="E801" s="27"/>
    </row>
    <row r="802" spans="2:5" ht="17.850000000000001" hidden="1" customHeight="1" x14ac:dyDescent="0.2">
      <c r="B802" s="68"/>
      <c r="C802" s="69"/>
      <c r="D802" s="70"/>
      <c r="E802" s="27"/>
    </row>
    <row r="803" spans="2:5" ht="17.850000000000001" hidden="1" customHeight="1" x14ac:dyDescent="0.2">
      <c r="B803" s="68"/>
      <c r="C803" s="69"/>
      <c r="D803" s="70"/>
      <c r="E803" s="27"/>
    </row>
    <row r="804" spans="2:5" ht="17.850000000000001" hidden="1" customHeight="1" x14ac:dyDescent="0.2">
      <c r="B804" s="68"/>
      <c r="C804" s="69"/>
      <c r="D804" s="70"/>
      <c r="E804" s="27"/>
    </row>
    <row r="805" spans="2:5" ht="17.850000000000001" hidden="1" customHeight="1" x14ac:dyDescent="0.2">
      <c r="B805" s="68"/>
      <c r="C805" s="69"/>
      <c r="D805" s="70"/>
      <c r="E805" s="27"/>
    </row>
    <row r="806" spans="2:5" ht="17.850000000000001" hidden="1" customHeight="1" x14ac:dyDescent="0.2">
      <c r="B806" s="68"/>
      <c r="C806" s="69"/>
      <c r="D806" s="70"/>
      <c r="E806" s="27"/>
    </row>
    <row r="807" spans="2:5" ht="17.850000000000001" hidden="1" customHeight="1" x14ac:dyDescent="0.2">
      <c r="B807" s="68"/>
      <c r="C807" s="69"/>
      <c r="D807" s="70"/>
      <c r="E807" s="27"/>
    </row>
    <row r="808" spans="2:5" ht="17.850000000000001" hidden="1" customHeight="1" x14ac:dyDescent="0.2">
      <c r="B808" s="68"/>
      <c r="C808" s="69"/>
      <c r="D808" s="70"/>
      <c r="E808" s="27"/>
    </row>
    <row r="809" spans="2:5" ht="17.850000000000001" hidden="1" customHeight="1" x14ac:dyDescent="0.2">
      <c r="B809" s="68"/>
      <c r="C809" s="69"/>
      <c r="D809" s="70"/>
      <c r="E809" s="27"/>
    </row>
    <row r="810" spans="2:5" ht="17.850000000000001" hidden="1" customHeight="1" x14ac:dyDescent="0.2">
      <c r="B810" s="68"/>
      <c r="C810" s="69"/>
      <c r="D810" s="70"/>
      <c r="E810" s="27"/>
    </row>
    <row r="811" spans="2:5" ht="17.850000000000001" hidden="1" customHeight="1" x14ac:dyDescent="0.2">
      <c r="B811" s="68"/>
      <c r="C811" s="69"/>
      <c r="D811" s="70"/>
      <c r="E811" s="27"/>
    </row>
    <row r="812" spans="2:5" ht="17.850000000000001" hidden="1" customHeight="1" x14ac:dyDescent="0.2">
      <c r="B812" s="68"/>
      <c r="C812" s="69"/>
      <c r="D812" s="70"/>
      <c r="E812" s="27"/>
    </row>
    <row r="813" spans="2:5" ht="17.850000000000001" hidden="1" customHeight="1" x14ac:dyDescent="0.2">
      <c r="B813" s="68"/>
      <c r="C813" s="69"/>
      <c r="D813" s="70"/>
      <c r="E813" s="27"/>
    </row>
    <row r="814" spans="2:5" ht="17.850000000000001" hidden="1" customHeight="1" x14ac:dyDescent="0.2">
      <c r="B814" s="68"/>
      <c r="C814" s="69"/>
      <c r="D814" s="70"/>
      <c r="E814" s="27"/>
    </row>
    <row r="815" spans="2:5" ht="17.850000000000001" hidden="1" customHeight="1" x14ac:dyDescent="0.2">
      <c r="B815" s="68"/>
      <c r="C815" s="69"/>
      <c r="D815" s="70"/>
      <c r="E815" s="27"/>
    </row>
    <row r="816" spans="2:5" ht="17.850000000000001" hidden="1" customHeight="1" x14ac:dyDescent="0.2">
      <c r="B816" s="68"/>
      <c r="C816" s="69"/>
      <c r="D816" s="70"/>
      <c r="E816" s="27"/>
    </row>
    <row r="817" spans="2:5" ht="17.850000000000001" hidden="1" customHeight="1" x14ac:dyDescent="0.2">
      <c r="B817" s="68"/>
      <c r="C817" s="69"/>
      <c r="D817" s="70"/>
      <c r="E817" s="27"/>
    </row>
    <row r="818" spans="2:5" ht="17.850000000000001" hidden="1" customHeight="1" x14ac:dyDescent="0.2">
      <c r="B818" s="68"/>
      <c r="C818" s="69"/>
      <c r="D818" s="70"/>
      <c r="E818" s="27"/>
    </row>
    <row r="819" spans="2:5" ht="17.850000000000001" hidden="1" customHeight="1" x14ac:dyDescent="0.2">
      <c r="B819" s="68"/>
      <c r="C819" s="69"/>
      <c r="D819" s="70"/>
      <c r="E819" s="27"/>
    </row>
    <row r="820" spans="2:5" ht="17.850000000000001" hidden="1" customHeight="1" x14ac:dyDescent="0.2">
      <c r="B820" s="68"/>
      <c r="C820" s="69"/>
      <c r="D820" s="70"/>
      <c r="E820" s="27"/>
    </row>
    <row r="821" spans="2:5" ht="17.850000000000001" hidden="1" customHeight="1" x14ac:dyDescent="0.2">
      <c r="B821" s="68"/>
      <c r="C821" s="69"/>
      <c r="D821" s="70"/>
      <c r="E821" s="27"/>
    </row>
    <row r="822" spans="2:5" ht="17.850000000000001" hidden="1" customHeight="1" x14ac:dyDescent="0.2">
      <c r="B822" s="68"/>
      <c r="C822" s="69"/>
      <c r="D822" s="70"/>
      <c r="E822" s="27"/>
    </row>
    <row r="823" spans="2:5" ht="17.850000000000001" hidden="1" customHeight="1" x14ac:dyDescent="0.2">
      <c r="B823" s="68"/>
      <c r="C823" s="69"/>
      <c r="D823" s="70"/>
      <c r="E823" s="27"/>
    </row>
    <row r="824" spans="2:5" ht="17.850000000000001" hidden="1" customHeight="1" x14ac:dyDescent="0.2">
      <c r="B824" s="68"/>
      <c r="C824" s="69"/>
      <c r="D824" s="70"/>
      <c r="E824" s="27"/>
    </row>
    <row r="825" spans="2:5" ht="17.850000000000001" hidden="1" customHeight="1" x14ac:dyDescent="0.2">
      <c r="B825" s="68"/>
      <c r="C825" s="69"/>
      <c r="D825" s="70"/>
      <c r="E825" s="27"/>
    </row>
    <row r="826" spans="2:5" ht="17.850000000000001" hidden="1" customHeight="1" x14ac:dyDescent="0.2">
      <c r="B826" s="68"/>
      <c r="C826" s="69"/>
      <c r="D826" s="70"/>
      <c r="E826" s="27"/>
    </row>
    <row r="827" spans="2:5" ht="17.850000000000001" hidden="1" customHeight="1" x14ac:dyDescent="0.2">
      <c r="B827" s="68"/>
      <c r="C827" s="69"/>
      <c r="D827" s="70"/>
      <c r="E827" s="27"/>
    </row>
    <row r="828" spans="2:5" ht="17.850000000000001" hidden="1" customHeight="1" x14ac:dyDescent="0.2">
      <c r="B828" s="68"/>
      <c r="C828" s="69"/>
      <c r="D828" s="70"/>
      <c r="E828" s="27"/>
    </row>
    <row r="829" spans="2:5" ht="17.850000000000001" hidden="1" customHeight="1" x14ac:dyDescent="0.2">
      <c r="B829" s="68"/>
      <c r="C829" s="69"/>
      <c r="D829" s="70"/>
      <c r="E829" s="27"/>
    </row>
    <row r="830" spans="2:5" ht="17.850000000000001" hidden="1" customHeight="1" x14ac:dyDescent="0.2">
      <c r="B830" s="68"/>
      <c r="C830" s="69"/>
      <c r="D830" s="70"/>
      <c r="E830" s="27"/>
    </row>
    <row r="831" spans="2:5" ht="17.850000000000001" hidden="1" customHeight="1" x14ac:dyDescent="0.2">
      <c r="B831" s="68"/>
      <c r="C831" s="69"/>
      <c r="D831" s="70"/>
      <c r="E831" s="27"/>
    </row>
    <row r="832" spans="2:5" ht="17.850000000000001" hidden="1" customHeight="1" x14ac:dyDescent="0.2">
      <c r="B832" s="68"/>
      <c r="C832" s="69"/>
      <c r="D832" s="70"/>
      <c r="E832" s="27"/>
    </row>
    <row r="833" spans="2:5" ht="17.850000000000001" hidden="1" customHeight="1" x14ac:dyDescent="0.2">
      <c r="B833" s="68"/>
      <c r="C833" s="69"/>
      <c r="D833" s="70"/>
      <c r="E833" s="27"/>
    </row>
    <row r="834" spans="2:5" ht="17.850000000000001" hidden="1" customHeight="1" x14ac:dyDescent="0.2">
      <c r="B834" s="68"/>
      <c r="C834" s="69"/>
      <c r="D834" s="70"/>
      <c r="E834" s="27"/>
    </row>
    <row r="835" spans="2:5" ht="17.850000000000001" hidden="1" customHeight="1" x14ac:dyDescent="0.2">
      <c r="B835" s="68"/>
      <c r="C835" s="69"/>
      <c r="D835" s="70"/>
      <c r="E835" s="27"/>
    </row>
    <row r="836" spans="2:5" ht="17.850000000000001" hidden="1" customHeight="1" x14ac:dyDescent="0.2">
      <c r="B836" s="68"/>
      <c r="C836" s="69"/>
      <c r="D836" s="70"/>
      <c r="E836" s="27"/>
    </row>
    <row r="837" spans="2:5" ht="17.850000000000001" hidden="1" customHeight="1" x14ac:dyDescent="0.2">
      <c r="B837" s="68"/>
      <c r="C837" s="69"/>
      <c r="D837" s="70"/>
      <c r="E837" s="27"/>
    </row>
    <row r="838" spans="2:5" ht="17.850000000000001" hidden="1" customHeight="1" x14ac:dyDescent="0.2">
      <c r="B838" s="68"/>
      <c r="C838" s="69"/>
      <c r="D838" s="70"/>
      <c r="E838" s="27"/>
    </row>
    <row r="839" spans="2:5" ht="17.850000000000001" hidden="1" customHeight="1" x14ac:dyDescent="0.2">
      <c r="B839" s="68"/>
      <c r="C839" s="69"/>
      <c r="D839" s="70"/>
      <c r="E839" s="27"/>
    </row>
    <row r="840" spans="2:5" ht="17.850000000000001" hidden="1" customHeight="1" x14ac:dyDescent="0.2">
      <c r="B840" s="68"/>
      <c r="C840" s="69"/>
      <c r="D840" s="70"/>
      <c r="E840" s="27"/>
    </row>
    <row r="841" spans="2:5" ht="17.850000000000001" hidden="1" customHeight="1" x14ac:dyDescent="0.2">
      <c r="B841" s="68"/>
      <c r="C841" s="69"/>
      <c r="D841" s="70"/>
      <c r="E841" s="27"/>
    </row>
    <row r="842" spans="2:5" ht="17.850000000000001" hidden="1" customHeight="1" x14ac:dyDescent="0.2">
      <c r="B842" s="68"/>
      <c r="C842" s="69"/>
      <c r="D842" s="70"/>
      <c r="E842" s="27"/>
    </row>
    <row r="843" spans="2:5" ht="17.850000000000001" hidden="1" customHeight="1" x14ac:dyDescent="0.2">
      <c r="B843" s="68"/>
      <c r="C843" s="69"/>
      <c r="D843" s="70"/>
      <c r="E843" s="27"/>
    </row>
    <row r="844" spans="2:5" ht="17.850000000000001" hidden="1" customHeight="1" x14ac:dyDescent="0.2">
      <c r="B844" s="68"/>
      <c r="C844" s="69"/>
      <c r="D844" s="70"/>
      <c r="E844" s="27"/>
    </row>
    <row r="845" spans="2:5" ht="17.850000000000001" hidden="1" customHeight="1" x14ac:dyDescent="0.2">
      <c r="B845" s="68"/>
      <c r="C845" s="69"/>
      <c r="D845" s="70"/>
      <c r="E845" s="27"/>
    </row>
    <row r="846" spans="2:5" ht="17.850000000000001" hidden="1" customHeight="1" x14ac:dyDescent="0.2">
      <c r="B846" s="68"/>
      <c r="C846" s="69"/>
      <c r="D846" s="70"/>
      <c r="E846" s="27"/>
    </row>
    <row r="847" spans="2:5" ht="17.850000000000001" hidden="1" customHeight="1" x14ac:dyDescent="0.2">
      <c r="B847" s="68"/>
      <c r="C847" s="69"/>
      <c r="D847" s="70"/>
      <c r="E847" s="27"/>
    </row>
    <row r="848" spans="2:5" ht="17.850000000000001" hidden="1" customHeight="1" x14ac:dyDescent="0.2">
      <c r="B848" s="68"/>
      <c r="C848" s="69"/>
      <c r="D848" s="70"/>
      <c r="E848" s="27"/>
    </row>
    <row r="849" spans="2:5" ht="17.850000000000001" hidden="1" customHeight="1" x14ac:dyDescent="0.2">
      <c r="B849" s="68"/>
      <c r="C849" s="69"/>
      <c r="D849" s="70"/>
      <c r="E849" s="27"/>
    </row>
    <row r="850" spans="2:5" ht="17.850000000000001" hidden="1" customHeight="1" x14ac:dyDescent="0.2">
      <c r="B850" s="68"/>
      <c r="C850" s="69"/>
      <c r="D850" s="70"/>
      <c r="E850" s="27"/>
    </row>
    <row r="851" spans="2:5" ht="17.850000000000001" hidden="1" customHeight="1" x14ac:dyDescent="0.2">
      <c r="B851" s="68"/>
      <c r="C851" s="69"/>
      <c r="D851" s="70"/>
      <c r="E851" s="27"/>
    </row>
    <row r="852" spans="2:5" ht="17.850000000000001" hidden="1" customHeight="1" x14ac:dyDescent="0.2">
      <c r="B852" s="68"/>
      <c r="C852" s="69"/>
      <c r="D852" s="70"/>
      <c r="E852" s="27"/>
    </row>
    <row r="853" spans="2:5" ht="17.850000000000001" hidden="1" customHeight="1" x14ac:dyDescent="0.2">
      <c r="B853" s="68"/>
      <c r="C853" s="69"/>
      <c r="D853" s="70"/>
      <c r="E853" s="27"/>
    </row>
    <row r="854" spans="2:5" ht="17.850000000000001" hidden="1" customHeight="1" x14ac:dyDescent="0.2">
      <c r="B854" s="68"/>
      <c r="C854" s="69"/>
      <c r="D854" s="70"/>
      <c r="E854" s="27"/>
    </row>
    <row r="855" spans="2:5" ht="17.850000000000001" hidden="1" customHeight="1" x14ac:dyDescent="0.2">
      <c r="B855" s="68"/>
      <c r="C855" s="69"/>
      <c r="D855" s="70"/>
      <c r="E855" s="27"/>
    </row>
    <row r="856" spans="2:5" ht="17.850000000000001" hidden="1" customHeight="1" x14ac:dyDescent="0.2">
      <c r="B856" s="68"/>
      <c r="C856" s="69"/>
      <c r="D856" s="70"/>
      <c r="E856" s="27"/>
    </row>
    <row r="857" spans="2:5" ht="17.850000000000001" hidden="1" customHeight="1" x14ac:dyDescent="0.2">
      <c r="B857" s="68"/>
      <c r="C857" s="69"/>
      <c r="D857" s="70"/>
      <c r="E857" s="27"/>
    </row>
    <row r="858" spans="2:5" ht="17.850000000000001" hidden="1" customHeight="1" x14ac:dyDescent="0.2">
      <c r="B858" s="68"/>
      <c r="C858" s="69"/>
      <c r="D858" s="70"/>
      <c r="E858" s="27"/>
    </row>
    <row r="859" spans="2:5" ht="17.850000000000001" hidden="1" customHeight="1" x14ac:dyDescent="0.2">
      <c r="B859" s="68"/>
      <c r="C859" s="69"/>
      <c r="D859" s="70"/>
      <c r="E859" s="27"/>
    </row>
    <row r="860" spans="2:5" ht="17.850000000000001" hidden="1" customHeight="1" x14ac:dyDescent="0.2">
      <c r="B860" s="68"/>
      <c r="C860" s="69"/>
      <c r="D860" s="70"/>
      <c r="E860" s="27"/>
    </row>
    <row r="861" spans="2:5" ht="17.850000000000001" hidden="1" customHeight="1" x14ac:dyDescent="0.2">
      <c r="B861" s="68"/>
      <c r="C861" s="69"/>
      <c r="D861" s="70"/>
      <c r="E861" s="27"/>
    </row>
    <row r="862" spans="2:5" ht="17.850000000000001" hidden="1" customHeight="1" x14ac:dyDescent="0.2">
      <c r="B862" s="68"/>
      <c r="C862" s="69"/>
      <c r="D862" s="70"/>
      <c r="E862" s="27"/>
    </row>
    <row r="863" spans="2:5" ht="17.850000000000001" hidden="1" customHeight="1" x14ac:dyDescent="0.2">
      <c r="B863" s="68"/>
      <c r="C863" s="69"/>
      <c r="D863" s="70"/>
      <c r="E863" s="27"/>
    </row>
    <row r="864" spans="2:5" ht="17.850000000000001" hidden="1" customHeight="1" x14ac:dyDescent="0.2">
      <c r="B864" s="68"/>
      <c r="C864" s="69"/>
      <c r="D864" s="70"/>
      <c r="E864" s="27"/>
    </row>
    <row r="865" spans="2:5" ht="17.850000000000001" hidden="1" customHeight="1" x14ac:dyDescent="0.2">
      <c r="B865" s="68"/>
      <c r="C865" s="69"/>
      <c r="D865" s="70"/>
      <c r="E865" s="27"/>
    </row>
    <row r="866" spans="2:5" ht="17.850000000000001" hidden="1" customHeight="1" x14ac:dyDescent="0.2">
      <c r="B866" s="68"/>
      <c r="C866" s="69"/>
      <c r="D866" s="70"/>
      <c r="E866" s="27"/>
    </row>
    <row r="867" spans="2:5" ht="17.850000000000001" hidden="1" customHeight="1" x14ac:dyDescent="0.2">
      <c r="B867" s="68"/>
      <c r="C867" s="69"/>
      <c r="D867" s="70"/>
      <c r="E867" s="27"/>
    </row>
    <row r="868" spans="2:5" ht="17.850000000000001" hidden="1" customHeight="1" x14ac:dyDescent="0.2">
      <c r="B868" s="68"/>
      <c r="C868" s="69"/>
      <c r="D868" s="70"/>
      <c r="E868" s="27"/>
    </row>
    <row r="869" spans="2:5" ht="17.850000000000001" hidden="1" customHeight="1" x14ac:dyDescent="0.2">
      <c r="B869" s="68"/>
      <c r="C869" s="69"/>
      <c r="D869" s="70"/>
      <c r="E869" s="27"/>
    </row>
    <row r="870" spans="2:5" ht="17.850000000000001" hidden="1" customHeight="1" x14ac:dyDescent="0.2">
      <c r="B870" s="68"/>
      <c r="C870" s="69"/>
      <c r="D870" s="70"/>
      <c r="E870" s="27"/>
    </row>
    <row r="871" spans="2:5" ht="17.850000000000001" hidden="1" customHeight="1" x14ac:dyDescent="0.2">
      <c r="B871" s="68"/>
      <c r="C871" s="69"/>
      <c r="D871" s="70"/>
      <c r="E871" s="27"/>
    </row>
    <row r="872" spans="2:5" ht="17.850000000000001" hidden="1" customHeight="1" x14ac:dyDescent="0.2">
      <c r="B872" s="68"/>
      <c r="C872" s="69"/>
      <c r="D872" s="70"/>
      <c r="E872" s="27"/>
    </row>
    <row r="873" spans="2:5" ht="17.850000000000001" hidden="1" customHeight="1" x14ac:dyDescent="0.2">
      <c r="B873" s="68"/>
      <c r="C873" s="69"/>
      <c r="D873" s="70"/>
      <c r="E873" s="27"/>
    </row>
    <row r="874" spans="2:5" ht="17.850000000000001" hidden="1" customHeight="1" x14ac:dyDescent="0.2">
      <c r="B874" s="68"/>
      <c r="C874" s="69"/>
      <c r="D874" s="70"/>
      <c r="E874" s="27"/>
    </row>
    <row r="875" spans="2:5" ht="17.850000000000001" hidden="1" customHeight="1" x14ac:dyDescent="0.2">
      <c r="B875" s="68"/>
      <c r="C875" s="69"/>
      <c r="D875" s="70"/>
      <c r="E875" s="27"/>
    </row>
    <row r="876" spans="2:5" ht="17.850000000000001" hidden="1" customHeight="1" x14ac:dyDescent="0.2">
      <c r="B876" s="68"/>
      <c r="C876" s="69"/>
      <c r="D876" s="70"/>
      <c r="E876" s="27"/>
    </row>
    <row r="877" spans="2:5" ht="17.850000000000001" hidden="1" customHeight="1" x14ac:dyDescent="0.2">
      <c r="B877" s="68"/>
      <c r="C877" s="69"/>
      <c r="D877" s="70"/>
      <c r="E877" s="27"/>
    </row>
    <row r="878" spans="2:5" ht="17.850000000000001" hidden="1" customHeight="1" x14ac:dyDescent="0.2">
      <c r="B878" s="68"/>
      <c r="C878" s="69"/>
      <c r="D878" s="70"/>
      <c r="E878" s="27"/>
    </row>
    <row r="879" spans="2:5" ht="17.850000000000001" hidden="1" customHeight="1" x14ac:dyDescent="0.2">
      <c r="B879" s="68"/>
      <c r="C879" s="69"/>
      <c r="D879" s="70"/>
      <c r="E879" s="27"/>
    </row>
    <row r="880" spans="2:5" ht="17.850000000000001" hidden="1" customHeight="1" x14ac:dyDescent="0.2">
      <c r="B880" s="68"/>
      <c r="C880" s="69"/>
      <c r="D880" s="70"/>
      <c r="E880" s="27"/>
    </row>
    <row r="881" spans="2:5" ht="17.850000000000001" hidden="1" customHeight="1" x14ac:dyDescent="0.2">
      <c r="B881" s="68"/>
      <c r="C881" s="69"/>
      <c r="D881" s="70"/>
      <c r="E881" s="27"/>
    </row>
    <row r="882" spans="2:5" ht="17.850000000000001" hidden="1" customHeight="1" x14ac:dyDescent="0.2">
      <c r="B882" s="68"/>
      <c r="C882" s="69"/>
      <c r="D882" s="70"/>
      <c r="E882" s="27"/>
    </row>
    <row r="883" spans="2:5" ht="17.850000000000001" hidden="1" customHeight="1" x14ac:dyDescent="0.2">
      <c r="B883" s="68"/>
      <c r="C883" s="69"/>
      <c r="D883" s="70"/>
      <c r="E883" s="27"/>
    </row>
    <row r="884" spans="2:5" ht="17.850000000000001" hidden="1" customHeight="1" x14ac:dyDescent="0.2">
      <c r="B884" s="68"/>
      <c r="C884" s="69"/>
      <c r="D884" s="70"/>
      <c r="E884" s="27"/>
    </row>
    <row r="885" spans="2:5" ht="17.850000000000001" hidden="1" customHeight="1" x14ac:dyDescent="0.2">
      <c r="B885" s="68"/>
      <c r="C885" s="69"/>
      <c r="D885" s="70"/>
      <c r="E885" s="27"/>
    </row>
    <row r="886" spans="2:5" ht="17.850000000000001" hidden="1" customHeight="1" x14ac:dyDescent="0.2">
      <c r="B886" s="68"/>
      <c r="C886" s="69"/>
      <c r="D886" s="70"/>
      <c r="E886" s="27"/>
    </row>
    <row r="887" spans="2:5" ht="17.850000000000001" hidden="1" customHeight="1" x14ac:dyDescent="0.2">
      <c r="B887" s="68"/>
      <c r="C887" s="69"/>
      <c r="D887" s="70"/>
      <c r="E887" s="27"/>
    </row>
    <row r="888" spans="2:5" ht="17.850000000000001" hidden="1" customHeight="1" x14ac:dyDescent="0.2">
      <c r="B888" s="68"/>
      <c r="C888" s="69"/>
      <c r="D888" s="70"/>
      <c r="E888" s="27"/>
    </row>
    <row r="889" spans="2:5" ht="17.850000000000001" hidden="1" customHeight="1" x14ac:dyDescent="0.2">
      <c r="B889" s="68"/>
      <c r="C889" s="69"/>
      <c r="D889" s="70"/>
      <c r="E889" s="27"/>
    </row>
    <row r="890" spans="2:5" ht="17.850000000000001" hidden="1" customHeight="1" x14ac:dyDescent="0.2">
      <c r="B890" s="68"/>
      <c r="C890" s="69"/>
      <c r="D890" s="70"/>
      <c r="E890" s="27"/>
    </row>
    <row r="891" spans="2:5" ht="17.850000000000001" hidden="1" customHeight="1" x14ac:dyDescent="0.2">
      <c r="B891" s="68"/>
      <c r="C891" s="69"/>
      <c r="D891" s="70"/>
      <c r="E891" s="27"/>
    </row>
    <row r="892" spans="2:5" ht="17.850000000000001" hidden="1" customHeight="1" x14ac:dyDescent="0.2">
      <c r="B892" s="68"/>
      <c r="C892" s="69"/>
      <c r="D892" s="70"/>
      <c r="E892" s="27"/>
    </row>
    <row r="893" spans="2:5" ht="17.850000000000001" hidden="1" customHeight="1" x14ac:dyDescent="0.2">
      <c r="B893" s="68"/>
      <c r="C893" s="69"/>
      <c r="D893" s="70"/>
      <c r="E893" s="27"/>
    </row>
    <row r="894" spans="2:5" ht="17.850000000000001" hidden="1" customHeight="1" x14ac:dyDescent="0.2">
      <c r="B894" s="68"/>
      <c r="C894" s="69"/>
      <c r="D894" s="70"/>
      <c r="E894" s="27"/>
    </row>
    <row r="895" spans="2:5" ht="17.850000000000001" hidden="1" customHeight="1" x14ac:dyDescent="0.2">
      <c r="B895" s="68"/>
      <c r="C895" s="69"/>
      <c r="D895" s="70"/>
      <c r="E895" s="27"/>
    </row>
    <row r="896" spans="2:5" ht="17.850000000000001" hidden="1" customHeight="1" x14ac:dyDescent="0.2">
      <c r="B896" s="68"/>
      <c r="C896" s="69"/>
      <c r="D896" s="70"/>
      <c r="E896" s="27"/>
    </row>
    <row r="897" spans="2:5" ht="17.850000000000001" hidden="1" customHeight="1" x14ac:dyDescent="0.2">
      <c r="B897" s="68"/>
      <c r="C897" s="69"/>
      <c r="D897" s="70"/>
      <c r="E897" s="27"/>
    </row>
    <row r="898" spans="2:5" ht="17.850000000000001" hidden="1" customHeight="1" x14ac:dyDescent="0.2">
      <c r="B898" s="68"/>
      <c r="C898" s="69"/>
      <c r="D898" s="70"/>
      <c r="E898" s="27"/>
    </row>
    <row r="899" spans="2:5" ht="17.850000000000001" hidden="1" customHeight="1" x14ac:dyDescent="0.2">
      <c r="B899" s="68"/>
      <c r="C899" s="69"/>
      <c r="D899" s="70"/>
      <c r="E899" s="27"/>
    </row>
    <row r="900" spans="2:5" ht="17.850000000000001" hidden="1" customHeight="1" x14ac:dyDescent="0.2">
      <c r="B900" s="68"/>
      <c r="C900" s="69"/>
      <c r="D900" s="70"/>
      <c r="E900" s="27"/>
    </row>
    <row r="901" spans="2:5" ht="17.850000000000001" hidden="1" customHeight="1" x14ac:dyDescent="0.2">
      <c r="B901" s="68"/>
      <c r="C901" s="69"/>
      <c r="D901" s="70"/>
      <c r="E901" s="27"/>
    </row>
    <row r="902" spans="2:5" ht="17.850000000000001" hidden="1" customHeight="1" x14ac:dyDescent="0.2">
      <c r="B902" s="68"/>
      <c r="C902" s="69"/>
      <c r="D902" s="70"/>
      <c r="E902" s="27"/>
    </row>
    <row r="903" spans="2:5" ht="17.850000000000001" hidden="1" customHeight="1" x14ac:dyDescent="0.2">
      <c r="B903" s="68"/>
      <c r="C903" s="69"/>
      <c r="D903" s="70"/>
      <c r="E903" s="27"/>
    </row>
    <row r="904" spans="2:5" ht="17.850000000000001" hidden="1" customHeight="1" x14ac:dyDescent="0.2">
      <c r="B904" s="68"/>
      <c r="C904" s="69"/>
      <c r="D904" s="70"/>
      <c r="E904" s="27"/>
    </row>
    <row r="905" spans="2:5" ht="17.850000000000001" hidden="1" customHeight="1" x14ac:dyDescent="0.2">
      <c r="B905" s="68"/>
      <c r="C905" s="69"/>
      <c r="D905" s="70"/>
      <c r="E905" s="27"/>
    </row>
    <row r="906" spans="2:5" ht="17.850000000000001" hidden="1" customHeight="1" x14ac:dyDescent="0.2">
      <c r="B906" s="68"/>
      <c r="C906" s="69"/>
      <c r="D906" s="70"/>
      <c r="E906" s="27"/>
    </row>
    <row r="907" spans="2:5" ht="17.850000000000001" hidden="1" customHeight="1" x14ac:dyDescent="0.2">
      <c r="B907" s="68"/>
      <c r="C907" s="69"/>
      <c r="D907" s="70"/>
      <c r="E907" s="27"/>
    </row>
    <row r="908" spans="2:5" ht="17.850000000000001" hidden="1" customHeight="1" x14ac:dyDescent="0.2">
      <c r="B908" s="68"/>
      <c r="C908" s="69"/>
      <c r="D908" s="70"/>
      <c r="E908" s="27"/>
    </row>
    <row r="909" spans="2:5" ht="17.850000000000001" hidden="1" customHeight="1" x14ac:dyDescent="0.2">
      <c r="B909" s="68"/>
      <c r="C909" s="69"/>
      <c r="D909" s="70"/>
      <c r="E909" s="27"/>
    </row>
    <row r="910" spans="2:5" ht="17.850000000000001" hidden="1" customHeight="1" x14ac:dyDescent="0.2">
      <c r="B910" s="68"/>
      <c r="C910" s="69"/>
      <c r="D910" s="70"/>
      <c r="E910" s="27"/>
    </row>
    <row r="911" spans="2:5" ht="17.850000000000001" hidden="1" customHeight="1" x14ac:dyDescent="0.2">
      <c r="B911" s="68"/>
      <c r="C911" s="69"/>
      <c r="D911" s="70"/>
      <c r="E911" s="27"/>
    </row>
    <row r="912" spans="2:5" ht="17.850000000000001" hidden="1" customHeight="1" x14ac:dyDescent="0.2">
      <c r="B912" s="68"/>
      <c r="C912" s="69"/>
      <c r="D912" s="70"/>
      <c r="E912" s="27"/>
    </row>
    <row r="913" spans="2:5" ht="17.850000000000001" hidden="1" customHeight="1" x14ac:dyDescent="0.2">
      <c r="B913" s="68"/>
      <c r="C913" s="69"/>
      <c r="D913" s="70"/>
      <c r="E913" s="27"/>
    </row>
    <row r="914" spans="2:5" ht="17.850000000000001" hidden="1" customHeight="1" x14ac:dyDescent="0.2">
      <c r="B914" s="68"/>
      <c r="C914" s="69"/>
      <c r="D914" s="70"/>
      <c r="E914" s="27"/>
    </row>
    <row r="915" spans="2:5" ht="17.850000000000001" hidden="1" customHeight="1" x14ac:dyDescent="0.2">
      <c r="B915" s="68"/>
      <c r="C915" s="69"/>
      <c r="D915" s="70"/>
      <c r="E915" s="27"/>
    </row>
    <row r="916" spans="2:5" ht="17.850000000000001" hidden="1" customHeight="1" x14ac:dyDescent="0.2">
      <c r="B916" s="68"/>
      <c r="C916" s="69"/>
      <c r="D916" s="70"/>
      <c r="E916" s="27"/>
    </row>
    <row r="917" spans="2:5" ht="17.850000000000001" hidden="1" customHeight="1" x14ac:dyDescent="0.2">
      <c r="B917" s="68"/>
      <c r="C917" s="69"/>
      <c r="D917" s="70"/>
      <c r="E917" s="27"/>
    </row>
    <row r="918" spans="2:5" ht="17.850000000000001" hidden="1" customHeight="1" x14ac:dyDescent="0.2">
      <c r="B918" s="68"/>
      <c r="C918" s="69"/>
      <c r="D918" s="70"/>
      <c r="E918" s="27"/>
    </row>
    <row r="919" spans="2:5" ht="17.850000000000001" hidden="1" customHeight="1" x14ac:dyDescent="0.2">
      <c r="B919" s="68"/>
      <c r="C919" s="69"/>
      <c r="D919" s="70"/>
      <c r="E919" s="27"/>
    </row>
    <row r="920" spans="2:5" ht="17.850000000000001" hidden="1" customHeight="1" x14ac:dyDescent="0.2">
      <c r="B920" s="68"/>
      <c r="C920" s="69"/>
      <c r="D920" s="70"/>
      <c r="E920" s="27"/>
    </row>
    <row r="921" spans="2:5" ht="17.850000000000001" hidden="1" customHeight="1" x14ac:dyDescent="0.2">
      <c r="B921" s="68"/>
      <c r="C921" s="69"/>
      <c r="D921" s="70"/>
      <c r="E921" s="27"/>
    </row>
    <row r="922" spans="2:5" ht="17.850000000000001" hidden="1" customHeight="1" x14ac:dyDescent="0.2">
      <c r="B922" s="68"/>
      <c r="C922" s="69"/>
      <c r="D922" s="70"/>
      <c r="E922" s="27"/>
    </row>
    <row r="923" spans="2:5" ht="17.850000000000001" hidden="1" customHeight="1" x14ac:dyDescent="0.2">
      <c r="B923" s="68"/>
      <c r="C923" s="69"/>
      <c r="D923" s="70"/>
      <c r="E923" s="27"/>
    </row>
    <row r="924" spans="2:5" ht="17.850000000000001" hidden="1" customHeight="1" x14ac:dyDescent="0.2">
      <c r="B924" s="68"/>
      <c r="C924" s="69"/>
      <c r="D924" s="70"/>
      <c r="E924" s="27"/>
    </row>
    <row r="925" spans="2:5" ht="17.850000000000001" hidden="1" customHeight="1" x14ac:dyDescent="0.2">
      <c r="B925" s="68"/>
      <c r="C925" s="69"/>
      <c r="D925" s="70"/>
      <c r="E925" s="27"/>
    </row>
    <row r="926" spans="2:5" ht="17.850000000000001" hidden="1" customHeight="1" x14ac:dyDescent="0.2">
      <c r="B926" s="68"/>
      <c r="C926" s="69"/>
      <c r="D926" s="70"/>
      <c r="E926" s="27"/>
    </row>
    <row r="927" spans="2:5" ht="17.850000000000001" hidden="1" customHeight="1" x14ac:dyDescent="0.2">
      <c r="B927" s="68"/>
      <c r="C927" s="69"/>
      <c r="D927" s="70"/>
      <c r="E927" s="27"/>
    </row>
    <row r="928" spans="2:5" ht="17.850000000000001" hidden="1" customHeight="1" x14ac:dyDescent="0.2">
      <c r="B928" s="68"/>
      <c r="C928" s="69"/>
      <c r="D928" s="70"/>
      <c r="E928" s="27"/>
    </row>
    <row r="929" spans="2:5" ht="17.850000000000001" hidden="1" customHeight="1" x14ac:dyDescent="0.2">
      <c r="B929" s="68"/>
      <c r="C929" s="69"/>
      <c r="D929" s="70"/>
      <c r="E929" s="27"/>
    </row>
    <row r="930" spans="2:5" ht="17.850000000000001" hidden="1" customHeight="1" x14ac:dyDescent="0.2">
      <c r="B930" s="68"/>
      <c r="C930" s="69"/>
      <c r="D930" s="70"/>
      <c r="E930" s="27"/>
    </row>
    <row r="931" spans="2:5" ht="17.850000000000001" hidden="1" customHeight="1" x14ac:dyDescent="0.2">
      <c r="B931" s="68"/>
      <c r="C931" s="69"/>
      <c r="D931" s="70"/>
      <c r="E931" s="27"/>
    </row>
    <row r="932" spans="2:5" ht="17.850000000000001" hidden="1" customHeight="1" x14ac:dyDescent="0.2">
      <c r="B932" s="68"/>
      <c r="C932" s="69"/>
      <c r="D932" s="70"/>
      <c r="E932" s="27"/>
    </row>
    <row r="933" spans="2:5" ht="17.850000000000001" hidden="1" customHeight="1" x14ac:dyDescent="0.2">
      <c r="B933" s="68"/>
      <c r="C933" s="69"/>
      <c r="D933" s="70"/>
      <c r="E933" s="27"/>
    </row>
    <row r="934" spans="2:5" ht="17.850000000000001" hidden="1" customHeight="1" x14ac:dyDescent="0.2">
      <c r="B934" s="68"/>
      <c r="C934" s="69"/>
      <c r="D934" s="70"/>
      <c r="E934" s="27"/>
    </row>
    <row r="935" spans="2:5" ht="17.850000000000001" hidden="1" customHeight="1" x14ac:dyDescent="0.2">
      <c r="B935" s="68"/>
      <c r="C935" s="69"/>
      <c r="D935" s="70"/>
      <c r="E935" s="27"/>
    </row>
    <row r="936" spans="2:5" ht="17.850000000000001" hidden="1" customHeight="1" x14ac:dyDescent="0.2">
      <c r="B936" s="68"/>
      <c r="C936" s="69"/>
      <c r="D936" s="70"/>
      <c r="E936" s="27"/>
    </row>
    <row r="937" spans="2:5" ht="17.850000000000001" hidden="1" customHeight="1" x14ac:dyDescent="0.2">
      <c r="B937" s="68"/>
      <c r="C937" s="69"/>
      <c r="D937" s="70"/>
      <c r="E937" s="27"/>
    </row>
    <row r="938" spans="2:5" ht="17.850000000000001" hidden="1" customHeight="1" x14ac:dyDescent="0.2">
      <c r="B938" s="68"/>
      <c r="C938" s="69"/>
      <c r="D938" s="70"/>
      <c r="E938" s="27"/>
    </row>
    <row r="939" spans="2:5" ht="17.850000000000001" hidden="1" customHeight="1" x14ac:dyDescent="0.2">
      <c r="B939" s="68"/>
      <c r="C939" s="69"/>
      <c r="D939" s="70"/>
      <c r="E939" s="27"/>
    </row>
    <row r="940" spans="2:5" ht="17.850000000000001" hidden="1" customHeight="1" x14ac:dyDescent="0.2">
      <c r="B940" s="68"/>
      <c r="C940" s="69"/>
      <c r="D940" s="70"/>
      <c r="E940" s="27"/>
    </row>
    <row r="941" spans="2:5" ht="17.850000000000001" hidden="1" customHeight="1" x14ac:dyDescent="0.2">
      <c r="B941" s="68"/>
      <c r="C941" s="69"/>
      <c r="D941" s="70"/>
      <c r="E941" s="27"/>
    </row>
    <row r="942" spans="2:5" ht="17.850000000000001" hidden="1" customHeight="1" x14ac:dyDescent="0.2">
      <c r="B942" s="68"/>
      <c r="C942" s="69"/>
      <c r="D942" s="70"/>
      <c r="E942" s="27"/>
    </row>
    <row r="943" spans="2:5" ht="17.850000000000001" hidden="1" customHeight="1" x14ac:dyDescent="0.2">
      <c r="B943" s="68"/>
      <c r="C943" s="69"/>
      <c r="D943" s="70"/>
      <c r="E943" s="27"/>
    </row>
    <row r="944" spans="2:5" ht="17.850000000000001" hidden="1" customHeight="1" x14ac:dyDescent="0.2">
      <c r="B944" s="68"/>
      <c r="C944" s="69"/>
      <c r="D944" s="70"/>
      <c r="E944" s="27"/>
    </row>
    <row r="945" spans="2:5" ht="17.850000000000001" hidden="1" customHeight="1" x14ac:dyDescent="0.2">
      <c r="B945" s="68"/>
      <c r="C945" s="69"/>
      <c r="D945" s="70"/>
      <c r="E945" s="27"/>
    </row>
    <row r="946" spans="2:5" ht="17.850000000000001" hidden="1" customHeight="1" x14ac:dyDescent="0.2">
      <c r="B946" s="68"/>
      <c r="C946" s="69"/>
      <c r="D946" s="70"/>
      <c r="E946" s="27"/>
    </row>
    <row r="947" spans="2:5" ht="17.850000000000001" hidden="1" customHeight="1" x14ac:dyDescent="0.2">
      <c r="B947" s="68"/>
      <c r="C947" s="69"/>
      <c r="D947" s="70"/>
      <c r="E947" s="27"/>
    </row>
    <row r="948" spans="2:5" ht="17.850000000000001" hidden="1" customHeight="1" x14ac:dyDescent="0.2">
      <c r="B948" s="68"/>
      <c r="C948" s="69"/>
      <c r="D948" s="70"/>
      <c r="E948" s="27"/>
    </row>
    <row r="949" spans="2:5" ht="17.850000000000001" hidden="1" customHeight="1" x14ac:dyDescent="0.2">
      <c r="B949" s="68"/>
      <c r="C949" s="69"/>
      <c r="D949" s="70"/>
      <c r="E949" s="27"/>
    </row>
    <row r="950" spans="2:5" ht="17.850000000000001" hidden="1" customHeight="1" x14ac:dyDescent="0.2">
      <c r="B950" s="68"/>
      <c r="C950" s="69"/>
      <c r="D950" s="70"/>
      <c r="E950" s="27"/>
    </row>
    <row r="951" spans="2:5" ht="17.850000000000001" hidden="1" customHeight="1" x14ac:dyDescent="0.2">
      <c r="B951" s="68"/>
      <c r="C951" s="69"/>
      <c r="D951" s="70"/>
      <c r="E951" s="27"/>
    </row>
    <row r="952" spans="2:5" ht="17.850000000000001" hidden="1" customHeight="1" x14ac:dyDescent="0.2">
      <c r="B952" s="68"/>
      <c r="C952" s="69"/>
      <c r="D952" s="70"/>
      <c r="E952" s="27"/>
    </row>
    <row r="953" spans="2:5" ht="17.850000000000001" hidden="1" customHeight="1" x14ac:dyDescent="0.2">
      <c r="B953" s="68"/>
      <c r="C953" s="69"/>
      <c r="D953" s="70"/>
      <c r="E953" s="27"/>
    </row>
    <row r="954" spans="2:5" ht="17.850000000000001" hidden="1" customHeight="1" x14ac:dyDescent="0.2">
      <c r="B954" s="68"/>
      <c r="C954" s="69"/>
      <c r="D954" s="70"/>
      <c r="E954" s="27"/>
    </row>
    <row r="955" spans="2:5" ht="17.850000000000001" hidden="1" customHeight="1" x14ac:dyDescent="0.2">
      <c r="B955" s="68"/>
      <c r="C955" s="69"/>
      <c r="D955" s="70"/>
      <c r="E955" s="27"/>
    </row>
    <row r="956" spans="2:5" ht="17.850000000000001" hidden="1" customHeight="1" x14ac:dyDescent="0.2">
      <c r="B956" s="68"/>
      <c r="C956" s="69"/>
      <c r="D956" s="70"/>
      <c r="E956" s="27"/>
    </row>
    <row r="957" spans="2:5" ht="17.850000000000001" hidden="1" customHeight="1" x14ac:dyDescent="0.2">
      <c r="B957" s="68"/>
      <c r="C957" s="69"/>
      <c r="D957" s="70"/>
      <c r="E957" s="27"/>
    </row>
    <row r="958" spans="2:5" ht="17.850000000000001" hidden="1" customHeight="1" x14ac:dyDescent="0.2">
      <c r="B958" s="68"/>
      <c r="C958" s="69"/>
      <c r="D958" s="70"/>
      <c r="E958" s="27"/>
    </row>
    <row r="959" spans="2:5" ht="17.850000000000001" hidden="1" customHeight="1" x14ac:dyDescent="0.2">
      <c r="B959" s="68"/>
      <c r="C959" s="69"/>
      <c r="D959" s="70"/>
      <c r="E959" s="27"/>
    </row>
    <row r="960" spans="2:5" ht="17.850000000000001" hidden="1" customHeight="1" x14ac:dyDescent="0.2">
      <c r="B960" s="68"/>
      <c r="C960" s="69"/>
      <c r="D960" s="70"/>
      <c r="E960" s="27"/>
    </row>
    <row r="961" spans="2:5" ht="17.850000000000001" hidden="1" customHeight="1" x14ac:dyDescent="0.2">
      <c r="B961" s="68"/>
      <c r="C961" s="69"/>
      <c r="D961" s="70"/>
      <c r="E961" s="27"/>
    </row>
    <row r="962" spans="2:5" ht="17.850000000000001" hidden="1" customHeight="1" x14ac:dyDescent="0.2">
      <c r="B962" s="68"/>
      <c r="C962" s="69"/>
      <c r="D962" s="70"/>
      <c r="E962" s="27"/>
    </row>
    <row r="963" spans="2:5" ht="17.850000000000001" hidden="1" customHeight="1" x14ac:dyDescent="0.2">
      <c r="B963" s="68"/>
      <c r="C963" s="69"/>
      <c r="D963" s="70"/>
      <c r="E963" s="27"/>
    </row>
    <row r="964" spans="2:5" ht="17.850000000000001" hidden="1" customHeight="1" x14ac:dyDescent="0.2">
      <c r="B964" s="68"/>
      <c r="C964" s="69"/>
      <c r="D964" s="70"/>
      <c r="E964" s="27"/>
    </row>
    <row r="965" spans="2:5" ht="17.850000000000001" hidden="1" customHeight="1" x14ac:dyDescent="0.2">
      <c r="B965" s="68"/>
      <c r="C965" s="69"/>
      <c r="D965" s="70"/>
      <c r="E965" s="27"/>
    </row>
    <row r="966" spans="2:5" ht="17.850000000000001" hidden="1" customHeight="1" x14ac:dyDescent="0.2">
      <c r="B966" s="68"/>
      <c r="C966" s="69"/>
      <c r="D966" s="70"/>
      <c r="E966" s="27"/>
    </row>
    <row r="967" spans="2:5" ht="17.850000000000001" hidden="1" customHeight="1" x14ac:dyDescent="0.2">
      <c r="B967" s="68"/>
      <c r="C967" s="69"/>
      <c r="D967" s="70"/>
      <c r="E967" s="27"/>
    </row>
    <row r="968" spans="2:5" ht="17.850000000000001" hidden="1" customHeight="1" x14ac:dyDescent="0.2">
      <c r="B968" s="68"/>
      <c r="C968" s="69"/>
      <c r="D968" s="70"/>
      <c r="E968" s="27"/>
    </row>
    <row r="969" spans="2:5" ht="17.850000000000001" hidden="1" customHeight="1" x14ac:dyDescent="0.2">
      <c r="B969" s="68"/>
      <c r="C969" s="69"/>
      <c r="D969" s="70"/>
      <c r="E969" s="27"/>
    </row>
    <row r="970" spans="2:5" ht="17.850000000000001" hidden="1" customHeight="1" x14ac:dyDescent="0.2">
      <c r="B970" s="68"/>
      <c r="C970" s="69"/>
      <c r="D970" s="70"/>
      <c r="E970" s="27"/>
    </row>
    <row r="971" spans="2:5" ht="17.850000000000001" hidden="1" customHeight="1" x14ac:dyDescent="0.2">
      <c r="B971" s="68"/>
      <c r="C971" s="69"/>
      <c r="D971" s="70"/>
      <c r="E971" s="27"/>
    </row>
    <row r="972" spans="2:5" ht="17.850000000000001" hidden="1" customHeight="1" x14ac:dyDescent="0.2">
      <c r="B972" s="68"/>
      <c r="C972" s="69"/>
      <c r="D972" s="70"/>
      <c r="E972" s="27"/>
    </row>
    <row r="973" spans="2:5" ht="17.850000000000001" hidden="1" customHeight="1" x14ac:dyDescent="0.2">
      <c r="B973" s="68"/>
      <c r="C973" s="69"/>
      <c r="D973" s="70"/>
      <c r="E973" s="27"/>
    </row>
    <row r="974" spans="2:5" ht="17.850000000000001" hidden="1" customHeight="1" x14ac:dyDescent="0.2">
      <c r="B974" s="68"/>
      <c r="C974" s="69"/>
      <c r="D974" s="70"/>
      <c r="E974" s="27"/>
    </row>
    <row r="975" spans="2:5" ht="17.850000000000001" hidden="1" customHeight="1" x14ac:dyDescent="0.2">
      <c r="B975" s="68"/>
      <c r="C975" s="69"/>
      <c r="D975" s="70"/>
      <c r="E975" s="27"/>
    </row>
    <row r="976" spans="2:5" ht="17.850000000000001" hidden="1" customHeight="1" x14ac:dyDescent="0.2">
      <c r="B976" s="68"/>
      <c r="C976" s="69"/>
      <c r="D976" s="70"/>
      <c r="E976" s="27"/>
    </row>
    <row r="977" spans="2:5" ht="17.850000000000001" hidden="1" customHeight="1" x14ac:dyDescent="0.2">
      <c r="B977" s="68"/>
      <c r="C977" s="69"/>
      <c r="D977" s="70"/>
      <c r="E977" s="27"/>
    </row>
    <row r="978" spans="2:5" ht="17.850000000000001" hidden="1" customHeight="1" x14ac:dyDescent="0.2">
      <c r="B978" s="68"/>
      <c r="C978" s="69"/>
      <c r="D978" s="70"/>
      <c r="E978" s="27"/>
    </row>
    <row r="979" spans="2:5" ht="17.850000000000001" hidden="1" customHeight="1" x14ac:dyDescent="0.2">
      <c r="B979" s="68"/>
      <c r="C979" s="69"/>
      <c r="D979" s="70"/>
      <c r="E979" s="27"/>
    </row>
    <row r="980" spans="2:5" ht="17.850000000000001" hidden="1" customHeight="1" x14ac:dyDescent="0.2">
      <c r="B980" s="68"/>
      <c r="C980" s="69"/>
      <c r="D980" s="70"/>
      <c r="E980" s="27"/>
    </row>
    <row r="981" spans="2:5" ht="17.850000000000001" hidden="1" customHeight="1" x14ac:dyDescent="0.2">
      <c r="B981" s="68"/>
      <c r="C981" s="69"/>
      <c r="D981" s="70"/>
      <c r="E981" s="27"/>
    </row>
    <row r="982" spans="2:5" ht="17.850000000000001" hidden="1" customHeight="1" x14ac:dyDescent="0.2">
      <c r="B982" s="68"/>
      <c r="C982" s="69"/>
      <c r="D982" s="70"/>
      <c r="E982" s="27"/>
    </row>
    <row r="983" spans="2:5" ht="17.850000000000001" hidden="1" customHeight="1" x14ac:dyDescent="0.2">
      <c r="B983" s="68"/>
      <c r="C983" s="69"/>
      <c r="D983" s="70"/>
      <c r="E983" s="27"/>
    </row>
    <row r="984" spans="2:5" ht="17.850000000000001" hidden="1" customHeight="1" x14ac:dyDescent="0.2">
      <c r="B984" s="68"/>
      <c r="C984" s="69"/>
      <c r="D984" s="70"/>
      <c r="E984" s="27"/>
    </row>
    <row r="985" spans="2:5" ht="17.850000000000001" hidden="1" customHeight="1" x14ac:dyDescent="0.2">
      <c r="B985" s="68"/>
      <c r="C985" s="69"/>
      <c r="D985" s="70"/>
      <c r="E985" s="27"/>
    </row>
    <row r="986" spans="2:5" ht="17.850000000000001" hidden="1" customHeight="1" x14ac:dyDescent="0.2">
      <c r="B986" s="68"/>
      <c r="C986" s="69"/>
      <c r="D986" s="70"/>
      <c r="E986" s="27"/>
    </row>
    <row r="987" spans="2:5" ht="17.850000000000001" hidden="1" customHeight="1" x14ac:dyDescent="0.2">
      <c r="B987" s="42"/>
      <c r="C987" s="61"/>
      <c r="D987" s="44"/>
      <c r="E987" s="53"/>
    </row>
    <row r="988" spans="2:5" ht="17.850000000000001" hidden="1" customHeight="1" x14ac:dyDescent="0.2">
      <c r="B988" s="42"/>
      <c r="C988" s="61"/>
      <c r="D988" s="44"/>
      <c r="E988" s="53"/>
    </row>
  </sheetData>
  <sheetProtection algorithmName="SHA-512" hashValue="fQ1jLZt+8QYfLA0mhdMrglwU/zZI2bqQim1yOoCjHh8m4MR1kX2CdxsCDORxvPQxgH1eqUHap8Ryknll4V9VVA==" saltValue="adWW70QfDj2ajbc90OJHZw=="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B108:D108 B110:D110 B112:D112 B114:D114 B116:D116 B118:D118 B120:D120 B122:D122 B124:D124 B126:D126 B128:D128 B130:D130 B132:D132 B134:D134 B136:D136 B138:D138 B140:D140 B142:D142 B144:D144 B146:D146 B148:D148 B150:D150 B152:D152 B154:D154 B156:D156 B158:D158 B160:D160 B162:D162 B164:D164 B166:D166 B168:D168 B170:D170 B172:D172 B174:D174 B176:D176 B178:D178 B180:D180 B182:D182 B184:D184 B186:D186 B188:D188 B190:D190 B192:D192 B194:D194 B196:D196 B198:D198 B200:D200 B202:D202 B204:D204 B206:D206 B208:D208 B210:D210 B212:D212 B214:D214 B216:D216 B218:D218 B220:D220 B222:D222 B224:D224 B226:D226 B228:D228 B230:D230 B232:D232 B234:D234 B236:D236 B238:D238 B240:D240 B242:D242 B244:D244 B246:D246 B248:D248 B250:D250 B252:D252 B254:D254 B256:D256 B258:D258 B260:D260 B262:D262 B264:D264 B266:D266 B268:D268 B270:D270 B272:D272 B274:D274 B276:D276 B278:D278 B280:D280 B282:D282 B284:D284 B286:D286 B288:D288 B290:D290 B292:D292 B294:D294 B296:D296 B298:D298 B300:D300 B302:D302 B304:D304 B306:D306 B308:D308 B310:D310 B312:D312 B314:D314 B316:D316 B318:D318 B320:D320 B322:D322 B324:D324 B326:D326 B328:D328 B330:D330 B332:D332 B334:D334 B336:D336 B338:D338 B340:D340 B342:D342 B344:D344 B346:D346 B348:D348 B350:D350 B352:D352 B354:D354 B356:D356 B358:D358 B360:D360 B362:D362 B364:D364 B366:D366 B368:D368 B370:D370 B372:D372 B374:D374 B376:D376 B378:D378 B380:D380 B382:D382 B384:D384 B386:D386 B388:D388 B390:D390 B392:D392 B394:D394 B396:D396 B398:D398 B400:D400 B402:D402 B404:D404 B406:D406 B408:D408 B410:D410 B412:D412 B414:D414 B416:D416 B418:D418 B420:D420 B422:D422 B424:D424 B426:D426 B428:D428 B430:D430 B432:D432 B434:D434 B436:D436 B438:D438 B440:D440 B442:D442 B444:D444 B446:D446 B448:D448 B450:D450 B452:D452 B454:D454 B456:D456 B458:D458 B460:D460 B462:D462 B464:D464 B466:D466 B468:D468 B470:D470 B472:D472 B474:D474 B476:D476 B478:D478 B480:D480 B482:D482 B484:D484 B486:D486 B488:D488 B490:D490 B492:D492 B494:D494 B496:D496 B498:D498 B500:D500 B502:D502 B504:D504 B506:D506 B508:D508 B510:D510 B512:D512 B514:D514 B516:D516 B518:D518 B520:D520 B522:D522 B524:D524 B526:D526 B528:D528 B530:D530 B532:D532 B534:D534 B536:D536 B538:D538 B540:D540 B542:D542 B544:D544 B546:D546 B548:D548 B550:D550 B552:D552 B554:D554 B556:D556 B558:D558 B560:D560 B562:D562 B564:D564 B566:D566 B568:D568 B570:D570 B572:D572 B574:D574 B576:D576 B578:D578 B580:D580 B582:D582 B584:D584 B586:D586 B588:D588 B590:D590 B592:D592 B594:D594 B596:D596 B598:D598 B600:D600 B602:D602 B604:D604 B606:D606 B608:D608 B610:D610 B612:D612 B614:D614 B616:D616 B618:D618 B620:D620 B622:D622 B624:D624 B626:D626 B628:D628 B630:D630 B632:D632 B634:D634 B636:D636 B638:D638 B640:D640 B642:D642">
    <cfRule type="expression" dxfId="176" priority="3"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B109:D109 B111:D111 B113:D113 B115:D115 B117:D117 B119:D119 B121:D121 B123:D123 B125:D125 B127:D127 B129:D129 B131:D131 B133:D133 B135:D135 B137:D137 B139:D139 B141:D141 B143:D143 B145:D145 B147:D147 B149:D149 B151:D151 B153:D153 B155:D155 B157:D157 B159:D159 B161:D161 B163:D163 B165:D165 B167:D167 B169:D169 B171:D171 B173:D173 B175:D175 B177:D177 B179:D179 B181:D181 B183:D183 B185:D185 B187:D187 B189:D189 B191:D191 B193:D193 B195:D195 B197:D197 B199:D199 B201:D201 B203:D203 B205:D205 B207:D207 B209:D209 B211:D211 B213:D213 B215:D215 B217:D217 B219:D219 B221:D221 B223:D223 B225:D225 B227:D227 B229:D229 B231:D231 B233:D233 B235:D235 B237:D237 B239:D239 B241:D241 B243:D243 B245:D245 B247:D247 B249:D249 B251:D251 B253:D253 B255:D255 B257:D257 B259:D259 B261:D261 B263:D263 B265:D265 B267:D267 B269:D269 B271:D271 B273:D273 B275:D275 B277:D277 B279:D279 B281:D281 B283:D283 B285:D285 B287:D287 B289:D289 B291:D291 B293:D293 B295:D295 B297:D297 B299:D299 B301:D301 B303:D303 B305:D305 B307:D307 B309:D309 B311:D311 B313:D313 B315:D315 B317:D317 B319:D319 B321:D321 B323:D323 B325:D325 B327:D327 B329:D329 B331:D331 B333:D333 B335:D335 B337:D337 B339:D339 B341:D341 B343:D343 B345:D345 B347:D347 B349:D349 B351:D351 B353:D353 B355:D355 B357:D357 B359:D359 B361:D361 B363:D363 B365:D365 B367:D367 B369:D369 B371:D371 B373:D373 B375:D375 B377:D377 B379:D379 B381:D381 B383:D383 B385:D385 B387:D387 B389:D389 B391:D391 B393:D393 B395:D395 B397:D397 B399:D399 B401:D401 B403:D403 B405:D405 B407:D407 B409:D409 B411:D411 B413:D413 B415:D415 B417:D417 B419:D419 B421:D421 B423:D423 B425:D425 B427:D427 B429:D429 B431:D431 B433:D433 B435:D435 B437:D437 B439:D439 B441:D441 B443:D443 B445:D445 B447:D447 B449:D449 B451:D451 B453:D453 B455:D455 B457:D457 B459:D459 B461:D461 B463:D463 B465:D465 B467:D467 B469:D469 B471:D471 B473:D473 B475:D475 B477:D477 B479:D479 B481:D481 B483:D483 B485:D485 B487:D487 B489:D489 B491:D491 B493:D493 B495:D495 B497:D497 B499:D499 B501:D501 B503:D503 B505:D505 B507:D507 B509:D509 B511:D511 B513:D513 B515:D515 B517:D517 B519:D519 B521:D521 B523:D523 B525:D525 B527:D527 B529:D529 B531:D531 B533:D533 B535:D535 B537:D537 B539:D539 B541:D541 B543:D543 B545:D545 B547:D547 B549:D549 B551:D551 B553:D553 B555:D555 B557:D557 B559:D559 B561:D561 B563:D563 B565:D565 B567:D567 B569:D569 B571:D571 B573:D573 B575:D575 B577:D577 B579:D579 B581:D581 B583:D583 B585:D585 B587:D587 B589:D589 B591:D591 B593:D593 B595:D595 B597:D597 B599:D599 B601:D601 B603:D603 B605:D605 B607:D607 B609:D609 B611:D611 B613:D613 B615:D615 B617:D617 B619:D619 B621:D621 B623:D623 B625:D625 B627:D627 B629:D629 B631:D631 B633:D633 B635:D635 B637:D637 B639:D639 B641:D641 B643:D643">
    <cfRule type="expression" dxfId="175" priority="4" stopIfTrue="1">
      <formula>B8=""</formula>
    </cfRule>
  </conditionalFormatting>
  <dataValidations count="1">
    <dataValidation type="decimal" operator="greaterThanOrEqual" allowBlank="1" showInputMessage="1" showErrorMessage="1" sqref="D7:D1048576 C7:C106" xr:uid="{2DF707B5-CF2A-4D80-AF74-2B3F344713D9}">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D9198-73A5-4278-9B24-7A98C42227D9}">
  <sheetPr codeName="Sheet3">
    <pageSetUpPr fitToPage="1"/>
  </sheetPr>
  <dimension ref="A1:AC111"/>
  <sheetViews>
    <sheetView zoomScaleNormal="100" workbookViewId="0"/>
  </sheetViews>
  <sheetFormatPr defaultColWidth="0" defaultRowHeight="0" customHeight="1" zeroHeight="1" x14ac:dyDescent="0.2"/>
  <cols>
    <col min="1" max="1" width="2.5" style="1" customWidth="1"/>
    <col min="2" max="2" width="24.875" style="28" customWidth="1"/>
    <col min="3" max="3" width="24.875" style="29" customWidth="1"/>
    <col min="4" max="4" width="28.1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2026-4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294" t="s">
        <v>197</v>
      </c>
      <c r="C4" s="1"/>
      <c r="D4" s="1"/>
      <c r="E4" s="1"/>
      <c r="F4" s="1"/>
      <c r="G4" s="73"/>
      <c r="H4" s="49"/>
    </row>
    <row r="5" spans="1:8" s="321" customFormat="1" ht="33.75" customHeight="1" x14ac:dyDescent="0.2">
      <c r="A5" s="1"/>
      <c r="B5" s="409" t="s">
        <v>204</v>
      </c>
      <c r="C5" s="409"/>
      <c r="D5" s="410"/>
      <c r="E5" s="51"/>
    </row>
    <row r="6" spans="1:8" s="321" customFormat="1" ht="22.5" customHeight="1" x14ac:dyDescent="0.2">
      <c r="A6" s="1"/>
      <c r="B6" s="203" t="s">
        <v>33</v>
      </c>
      <c r="C6" s="203" t="s">
        <v>34</v>
      </c>
      <c r="D6" s="292" t="s">
        <v>176</v>
      </c>
      <c r="E6" s="59" t="str">
        <f>IF(B7="",("Information is missing"), (""))</f>
        <v>Information is missing</v>
      </c>
      <c r="F6" s="324" t="s">
        <v>31</v>
      </c>
      <c r="G6" s="324"/>
      <c r="H6" s="324" t="s">
        <v>32</v>
      </c>
    </row>
    <row r="7" spans="1:8" s="321" customFormat="1" ht="12.75" x14ac:dyDescent="0.2">
      <c r="A7" s="1"/>
      <c r="B7" s="33"/>
      <c r="C7" s="33"/>
      <c r="D7" s="33"/>
      <c r="E7" s="52"/>
    </row>
    <row r="8" spans="1:8" s="321" customFormat="1" ht="12.75" x14ac:dyDescent="0.2">
      <c r="A8" s="1"/>
      <c r="B8" s="36"/>
      <c r="C8" s="36"/>
      <c r="D8" s="36"/>
      <c r="E8" s="51"/>
    </row>
    <row r="9" spans="1:8" s="321" customFormat="1" ht="12.75" x14ac:dyDescent="0.2">
      <c r="A9" s="1"/>
      <c r="B9" s="33"/>
      <c r="C9" s="33"/>
      <c r="D9" s="33"/>
      <c r="E9" s="51"/>
    </row>
    <row r="10" spans="1:8" s="321" customFormat="1" ht="12.75" x14ac:dyDescent="0.2">
      <c r="A10" s="1"/>
      <c r="B10" s="36"/>
      <c r="C10" s="36"/>
      <c r="D10" s="36"/>
      <c r="E10" s="51"/>
    </row>
    <row r="11" spans="1:8" s="321" customFormat="1" ht="12.75" x14ac:dyDescent="0.2">
      <c r="A11" s="1"/>
      <c r="B11" s="33"/>
      <c r="C11" s="33"/>
      <c r="D11" s="33"/>
      <c r="E11" s="51"/>
    </row>
    <row r="12" spans="1:8" s="321" customFormat="1" ht="12.75" x14ac:dyDescent="0.2">
      <c r="A12" s="1"/>
      <c r="B12" s="36"/>
      <c r="C12" s="36"/>
      <c r="D12" s="36"/>
      <c r="E12" s="51"/>
    </row>
    <row r="13" spans="1:8" s="321" customFormat="1" ht="12.75" x14ac:dyDescent="0.2">
      <c r="A13" s="1"/>
      <c r="B13" s="33"/>
      <c r="C13" s="33"/>
      <c r="D13" s="33"/>
      <c r="E13" s="51"/>
    </row>
    <row r="14" spans="1:8" s="321" customFormat="1" ht="12.75" x14ac:dyDescent="0.2">
      <c r="A14" s="1"/>
      <c r="B14" s="36"/>
      <c r="C14" s="36"/>
      <c r="D14" s="36"/>
      <c r="E14" s="51"/>
    </row>
    <row r="15" spans="1:8" s="321" customFormat="1" ht="12.75" x14ac:dyDescent="0.2">
      <c r="A15" s="1"/>
      <c r="B15" s="33"/>
      <c r="C15" s="33"/>
      <c r="D15" s="33"/>
      <c r="E15" s="51"/>
    </row>
    <row r="16" spans="1:8" s="321" customFormat="1" ht="12.75" x14ac:dyDescent="0.2">
      <c r="A16" s="1"/>
      <c r="B16" s="36"/>
      <c r="C16" s="36"/>
      <c r="D16" s="36"/>
      <c r="E16" s="51"/>
    </row>
    <row r="17" spans="1:5" s="321" customFormat="1" ht="12.75" x14ac:dyDescent="0.2">
      <c r="A17" s="1"/>
      <c r="B17" s="33"/>
      <c r="C17" s="33"/>
      <c r="D17" s="33"/>
      <c r="E17" s="51"/>
    </row>
    <row r="18" spans="1:5" s="321" customFormat="1" ht="12.75" x14ac:dyDescent="0.2">
      <c r="A18" s="1"/>
      <c r="B18" s="36"/>
      <c r="C18" s="36"/>
      <c r="D18" s="36"/>
      <c r="E18" s="51"/>
    </row>
    <row r="19" spans="1:5" s="321" customFormat="1" ht="12.75" x14ac:dyDescent="0.2">
      <c r="A19" s="1"/>
      <c r="B19" s="33"/>
      <c r="C19" s="33"/>
      <c r="D19" s="33"/>
      <c r="E19" s="51"/>
    </row>
    <row r="20" spans="1:5" s="321" customFormat="1" ht="12.75" x14ac:dyDescent="0.2">
      <c r="A20" s="1"/>
      <c r="B20" s="36"/>
      <c r="C20" s="36"/>
      <c r="D20" s="36"/>
      <c r="E20" s="51"/>
    </row>
    <row r="21" spans="1:5" s="321" customFormat="1" ht="12.75" x14ac:dyDescent="0.2">
      <c r="A21" s="1"/>
      <c r="B21" s="33"/>
      <c r="C21" s="33"/>
      <c r="D21" s="33"/>
      <c r="E21" s="51"/>
    </row>
    <row r="22" spans="1:5" s="321" customFormat="1" ht="12.75" x14ac:dyDescent="0.2">
      <c r="A22" s="1"/>
      <c r="B22" s="36"/>
      <c r="C22" s="36"/>
      <c r="D22" s="36"/>
      <c r="E22" s="51"/>
    </row>
    <row r="23" spans="1:5" s="321" customFormat="1" ht="12.75" x14ac:dyDescent="0.2">
      <c r="A23" s="1"/>
      <c r="B23" s="33"/>
      <c r="C23" s="33"/>
      <c r="D23" s="33"/>
      <c r="E23" s="51"/>
    </row>
    <row r="24" spans="1:5" s="321" customFormat="1" ht="12.75" x14ac:dyDescent="0.2">
      <c r="A24" s="1"/>
      <c r="B24" s="36"/>
      <c r="C24" s="36"/>
      <c r="D24" s="36"/>
      <c r="E24" s="51"/>
    </row>
    <row r="25" spans="1:5" s="321" customFormat="1" ht="12.75" x14ac:dyDescent="0.2">
      <c r="A25" s="1"/>
      <c r="B25" s="33"/>
      <c r="C25" s="33"/>
      <c r="D25" s="33"/>
      <c r="E25" s="51"/>
    </row>
    <row r="26" spans="1:5" s="321" customFormat="1" ht="12.75" x14ac:dyDescent="0.2">
      <c r="A26" s="1"/>
      <c r="B26" s="36"/>
      <c r="C26" s="36"/>
      <c r="D26" s="36"/>
      <c r="E26" s="51"/>
    </row>
    <row r="27" spans="1:5" s="321" customFormat="1" ht="12.75" x14ac:dyDescent="0.2">
      <c r="A27" s="1"/>
      <c r="B27" s="33"/>
      <c r="C27" s="33"/>
      <c r="D27" s="33"/>
      <c r="E27" s="51"/>
    </row>
    <row r="28" spans="1:5" s="321" customFormat="1" ht="12.75" x14ac:dyDescent="0.2">
      <c r="A28" s="1"/>
      <c r="B28" s="36"/>
      <c r="C28" s="36"/>
      <c r="D28" s="36"/>
      <c r="E28" s="51"/>
    </row>
    <row r="29" spans="1:5" s="321" customFormat="1" ht="12.75" x14ac:dyDescent="0.2">
      <c r="A29" s="1"/>
      <c r="B29" s="33"/>
      <c r="C29" s="33"/>
      <c r="D29" s="33"/>
      <c r="E29" s="51"/>
    </row>
    <row r="30" spans="1:5" s="321" customFormat="1" ht="12.75" x14ac:dyDescent="0.2">
      <c r="A30" s="1"/>
      <c r="B30" s="36"/>
      <c r="C30" s="36"/>
      <c r="D30" s="36"/>
      <c r="E30" s="51"/>
    </row>
    <row r="31" spans="1:5" s="321" customFormat="1" ht="12.75" x14ac:dyDescent="0.2">
      <c r="A31" s="1"/>
      <c r="B31" s="33"/>
      <c r="C31" s="33"/>
      <c r="D31" s="33"/>
      <c r="E31" s="51"/>
    </row>
    <row r="32" spans="1:5" s="321" customFormat="1" ht="12.75" x14ac:dyDescent="0.2">
      <c r="A32" s="1"/>
      <c r="B32" s="36"/>
      <c r="C32" s="36"/>
      <c r="D32" s="36"/>
      <c r="E32" s="51"/>
    </row>
    <row r="33" spans="1:5" s="321" customFormat="1" ht="12.75" x14ac:dyDescent="0.2">
      <c r="A33" s="1"/>
      <c r="B33" s="33"/>
      <c r="C33" s="33"/>
      <c r="D33" s="33"/>
      <c r="E33" s="51"/>
    </row>
    <row r="34" spans="1:5" s="321" customFormat="1" ht="12.75" x14ac:dyDescent="0.2">
      <c r="A34" s="1"/>
      <c r="B34" s="36"/>
      <c r="C34" s="36"/>
      <c r="D34" s="36"/>
      <c r="E34" s="51"/>
    </row>
    <row r="35" spans="1:5" s="321" customFormat="1" ht="12.75" x14ac:dyDescent="0.2">
      <c r="A35" s="1"/>
      <c r="B35" s="33"/>
      <c r="C35" s="33"/>
      <c r="D35" s="33"/>
      <c r="E35" s="51"/>
    </row>
    <row r="36" spans="1:5" s="321" customFormat="1" ht="12.75" x14ac:dyDescent="0.2">
      <c r="A36" s="1"/>
      <c r="B36" s="36"/>
      <c r="C36" s="36"/>
      <c r="D36" s="36"/>
      <c r="E36" s="51"/>
    </row>
    <row r="37" spans="1:5" s="321" customFormat="1" ht="12.75" x14ac:dyDescent="0.2">
      <c r="A37" s="1"/>
      <c r="B37" s="33"/>
      <c r="C37" s="33"/>
      <c r="D37" s="33"/>
      <c r="E37" s="51"/>
    </row>
    <row r="38" spans="1:5" s="321" customFormat="1" ht="12.75" x14ac:dyDescent="0.2">
      <c r="A38" s="1"/>
      <c r="B38" s="36"/>
      <c r="C38" s="36"/>
      <c r="D38" s="36"/>
      <c r="E38" s="51"/>
    </row>
    <row r="39" spans="1:5" s="321" customFormat="1" ht="12.75" x14ac:dyDescent="0.2">
      <c r="A39" s="1"/>
      <c r="B39" s="33"/>
      <c r="C39" s="33"/>
      <c r="D39" s="33"/>
      <c r="E39" s="51"/>
    </row>
    <row r="40" spans="1:5" s="321" customFormat="1" ht="12.75" x14ac:dyDescent="0.2">
      <c r="A40" s="1"/>
      <c r="B40" s="36"/>
      <c r="C40" s="36"/>
      <c r="D40" s="36"/>
      <c r="E40" s="51"/>
    </row>
    <row r="41" spans="1:5" s="321" customFormat="1" ht="12.75" x14ac:dyDescent="0.2">
      <c r="A41" s="1"/>
      <c r="B41" s="33"/>
      <c r="C41" s="33"/>
      <c r="D41" s="33"/>
      <c r="E41" s="51"/>
    </row>
    <row r="42" spans="1:5" s="321" customFormat="1" ht="12.75" x14ac:dyDescent="0.2">
      <c r="A42" s="1"/>
      <c r="B42" s="36"/>
      <c r="C42" s="36"/>
      <c r="D42" s="36"/>
      <c r="E42" s="51"/>
    </row>
    <row r="43" spans="1:5" s="321" customFormat="1" ht="12.75" x14ac:dyDescent="0.2">
      <c r="A43" s="1"/>
      <c r="B43" s="33"/>
      <c r="C43" s="33"/>
      <c r="D43" s="33"/>
      <c r="E43" s="51"/>
    </row>
    <row r="44" spans="1:5" s="321" customFormat="1" ht="12.75" x14ac:dyDescent="0.2">
      <c r="A44" s="1"/>
      <c r="B44" s="36"/>
      <c r="C44" s="36"/>
      <c r="D44" s="36"/>
      <c r="E44" s="51"/>
    </row>
    <row r="45" spans="1:5" s="321" customFormat="1" ht="12.75" x14ac:dyDescent="0.2">
      <c r="A45" s="1"/>
      <c r="B45" s="33"/>
      <c r="C45" s="33"/>
      <c r="D45" s="33"/>
      <c r="E45" s="51"/>
    </row>
    <row r="46" spans="1:5" s="321" customFormat="1" ht="12.75" x14ac:dyDescent="0.2">
      <c r="A46" s="1"/>
      <c r="B46" s="36"/>
      <c r="C46" s="36"/>
      <c r="D46" s="36"/>
      <c r="E46" s="51"/>
    </row>
    <row r="47" spans="1:5" s="321" customFormat="1" ht="12.75" x14ac:dyDescent="0.2">
      <c r="A47" s="1"/>
      <c r="B47" s="33"/>
      <c r="C47" s="33"/>
      <c r="D47" s="33"/>
      <c r="E47" s="51"/>
    </row>
    <row r="48" spans="1:5" s="321" customFormat="1" ht="12.75" x14ac:dyDescent="0.2">
      <c r="A48" s="1"/>
      <c r="B48" s="36"/>
      <c r="C48" s="36"/>
      <c r="D48" s="36"/>
      <c r="E48" s="51"/>
    </row>
    <row r="49" spans="1:5" s="321" customFormat="1" ht="12.75" x14ac:dyDescent="0.2">
      <c r="A49" s="1"/>
      <c r="B49" s="33"/>
      <c r="C49" s="33"/>
      <c r="D49" s="33"/>
      <c r="E49" s="51"/>
    </row>
    <row r="50" spans="1:5" s="321" customFormat="1" ht="12.75" x14ac:dyDescent="0.2">
      <c r="A50" s="1"/>
      <c r="B50" s="36"/>
      <c r="C50" s="36"/>
      <c r="D50" s="36"/>
      <c r="E50" s="51"/>
    </row>
    <row r="51" spans="1:5" s="321" customFormat="1" ht="12.75" x14ac:dyDescent="0.2">
      <c r="A51" s="1"/>
      <c r="B51" s="33"/>
      <c r="C51" s="33"/>
      <c r="D51" s="33"/>
      <c r="E51" s="51"/>
    </row>
    <row r="52" spans="1:5" s="321" customFormat="1" ht="12.75" x14ac:dyDescent="0.2">
      <c r="A52" s="1"/>
      <c r="B52" s="36"/>
      <c r="C52" s="36"/>
      <c r="D52" s="36"/>
      <c r="E52" s="51"/>
    </row>
    <row r="53" spans="1:5" s="321" customFormat="1" ht="12.75" x14ac:dyDescent="0.2">
      <c r="A53" s="1"/>
      <c r="B53" s="33"/>
      <c r="C53" s="33"/>
      <c r="D53" s="33"/>
      <c r="E53" s="51"/>
    </row>
    <row r="54" spans="1:5" s="321" customFormat="1" ht="12.75" x14ac:dyDescent="0.2">
      <c r="A54" s="1"/>
      <c r="B54" s="36"/>
      <c r="C54" s="36"/>
      <c r="D54" s="36"/>
      <c r="E54" s="51"/>
    </row>
    <row r="55" spans="1:5" s="321" customFormat="1" ht="12.75" x14ac:dyDescent="0.2">
      <c r="A55" s="1"/>
      <c r="B55" s="33"/>
      <c r="C55" s="33"/>
      <c r="D55" s="33"/>
      <c r="E55" s="51"/>
    </row>
    <row r="56" spans="1:5" s="321" customFormat="1" ht="12.75" x14ac:dyDescent="0.2">
      <c r="A56" s="1"/>
      <c r="B56" s="36"/>
      <c r="C56" s="36"/>
      <c r="D56" s="36"/>
      <c r="E56" s="51"/>
    </row>
    <row r="57" spans="1:5" s="321" customFormat="1" ht="12.75" x14ac:dyDescent="0.2">
      <c r="A57" s="1"/>
      <c r="B57" s="33"/>
      <c r="C57" s="33"/>
      <c r="D57" s="33"/>
      <c r="E57" s="51"/>
    </row>
    <row r="58" spans="1:5" s="321" customFormat="1" ht="12.75" x14ac:dyDescent="0.2">
      <c r="A58" s="1"/>
      <c r="B58" s="36"/>
      <c r="C58" s="36"/>
      <c r="D58" s="36"/>
      <c r="E58" s="51"/>
    </row>
    <row r="59" spans="1:5" s="321" customFormat="1" ht="12.75" x14ac:dyDescent="0.2">
      <c r="A59" s="1"/>
      <c r="B59" s="33"/>
      <c r="C59" s="33"/>
      <c r="D59" s="33"/>
      <c r="E59" s="51"/>
    </row>
    <row r="60" spans="1:5" s="321" customFormat="1" ht="12.75" x14ac:dyDescent="0.2">
      <c r="A60" s="1"/>
      <c r="B60" s="36"/>
      <c r="C60" s="36"/>
      <c r="D60" s="36"/>
      <c r="E60" s="51"/>
    </row>
    <row r="61" spans="1:5" s="321" customFormat="1" ht="12.75" x14ac:dyDescent="0.2">
      <c r="A61" s="1"/>
      <c r="B61" s="33"/>
      <c r="C61" s="33"/>
      <c r="D61" s="33"/>
      <c r="E61" s="51"/>
    </row>
    <row r="62" spans="1:5" s="321" customFormat="1" ht="12.75" x14ac:dyDescent="0.2">
      <c r="A62" s="1"/>
      <c r="B62" s="36"/>
      <c r="C62" s="36"/>
      <c r="D62" s="36"/>
      <c r="E62" s="51"/>
    </row>
    <row r="63" spans="1:5" s="321" customFormat="1" ht="12.75" x14ac:dyDescent="0.2">
      <c r="A63" s="1"/>
      <c r="B63" s="33"/>
      <c r="C63" s="33"/>
      <c r="D63" s="33"/>
      <c r="E63" s="51"/>
    </row>
    <row r="64" spans="1:5" s="321" customFormat="1" ht="12.75" x14ac:dyDescent="0.2">
      <c r="A64" s="1"/>
      <c r="B64" s="36"/>
      <c r="C64" s="36"/>
      <c r="D64" s="36"/>
      <c r="E64" s="51"/>
    </row>
    <row r="65" spans="1:5" s="321" customFormat="1" ht="12.75" x14ac:dyDescent="0.2">
      <c r="A65" s="1"/>
      <c r="B65" s="33"/>
      <c r="C65" s="33"/>
      <c r="D65" s="33"/>
      <c r="E65" s="51"/>
    </row>
    <row r="66" spans="1:5" s="321" customFormat="1" ht="12.75" x14ac:dyDescent="0.2">
      <c r="A66" s="1"/>
      <c r="B66" s="36"/>
      <c r="C66" s="36"/>
      <c r="D66" s="36"/>
      <c r="E66" s="51"/>
    </row>
    <row r="67" spans="1:5" s="321" customFormat="1" ht="12.75" x14ac:dyDescent="0.2">
      <c r="A67" s="1"/>
      <c r="B67" s="33"/>
      <c r="C67" s="33"/>
      <c r="D67" s="33"/>
      <c r="E67" s="51"/>
    </row>
    <row r="68" spans="1:5" s="321" customFormat="1" ht="12.75" x14ac:dyDescent="0.2">
      <c r="A68" s="1"/>
      <c r="B68" s="36"/>
      <c r="C68" s="36"/>
      <c r="D68" s="36"/>
      <c r="E68" s="51"/>
    </row>
    <row r="69" spans="1:5" s="321" customFormat="1" ht="12.75" x14ac:dyDescent="0.2">
      <c r="A69" s="1"/>
      <c r="B69" s="33"/>
      <c r="C69" s="33"/>
      <c r="D69" s="33"/>
      <c r="E69" s="51"/>
    </row>
    <row r="70" spans="1:5" s="321" customFormat="1" ht="12.75" x14ac:dyDescent="0.2">
      <c r="A70" s="1"/>
      <c r="B70" s="36"/>
      <c r="C70" s="36"/>
      <c r="D70" s="36"/>
      <c r="E70" s="51"/>
    </row>
    <row r="71" spans="1:5" s="321" customFormat="1" ht="12.75" x14ac:dyDescent="0.2">
      <c r="A71" s="1"/>
      <c r="B71" s="33"/>
      <c r="C71" s="33"/>
      <c r="D71" s="33"/>
      <c r="E71" s="51"/>
    </row>
    <row r="72" spans="1:5" s="321" customFormat="1" ht="12.75" x14ac:dyDescent="0.2">
      <c r="A72" s="1"/>
      <c r="B72" s="36"/>
      <c r="C72" s="36"/>
      <c r="D72" s="36"/>
      <c r="E72" s="51"/>
    </row>
    <row r="73" spans="1:5" s="321" customFormat="1" ht="12.75" x14ac:dyDescent="0.2">
      <c r="A73" s="1"/>
      <c r="B73" s="33"/>
      <c r="C73" s="33"/>
      <c r="D73" s="33"/>
      <c r="E73" s="51"/>
    </row>
    <row r="74" spans="1:5" s="321" customFormat="1" ht="12.75" x14ac:dyDescent="0.2">
      <c r="A74" s="1"/>
      <c r="B74" s="36"/>
      <c r="C74" s="36"/>
      <c r="D74" s="36"/>
      <c r="E74" s="51"/>
    </row>
    <row r="75" spans="1:5" s="321" customFormat="1" ht="12.75" x14ac:dyDescent="0.2">
      <c r="A75" s="1"/>
      <c r="B75" s="33"/>
      <c r="C75" s="33"/>
      <c r="D75" s="33"/>
      <c r="E75" s="51"/>
    </row>
    <row r="76" spans="1:5" s="321" customFormat="1" ht="12.75" x14ac:dyDescent="0.2">
      <c r="A76" s="1"/>
      <c r="B76" s="36"/>
      <c r="C76" s="36"/>
      <c r="D76" s="36"/>
      <c r="E76" s="51"/>
    </row>
    <row r="77" spans="1:5" s="321" customFormat="1" ht="12.75" x14ac:dyDescent="0.2">
      <c r="A77" s="1"/>
      <c r="B77" s="33"/>
      <c r="C77" s="33"/>
      <c r="D77" s="33"/>
      <c r="E77" s="51"/>
    </row>
    <row r="78" spans="1:5" s="321" customFormat="1" ht="12.75" x14ac:dyDescent="0.2">
      <c r="A78" s="1"/>
      <c r="B78" s="36"/>
      <c r="C78" s="36"/>
      <c r="D78" s="36"/>
      <c r="E78" s="51"/>
    </row>
    <row r="79" spans="1:5" s="321" customFormat="1" ht="12.75" x14ac:dyDescent="0.2">
      <c r="A79" s="1"/>
      <c r="B79" s="33"/>
      <c r="C79" s="33"/>
      <c r="D79" s="33"/>
      <c r="E79" s="51"/>
    </row>
    <row r="80" spans="1:5" s="321" customFormat="1" ht="12.75" x14ac:dyDescent="0.2">
      <c r="A80" s="1"/>
      <c r="B80" s="36"/>
      <c r="C80" s="36"/>
      <c r="D80" s="36"/>
      <c r="E80" s="51"/>
    </row>
    <row r="81" spans="1:5" s="321" customFormat="1" ht="12.75" x14ac:dyDescent="0.2">
      <c r="A81" s="1"/>
      <c r="B81" s="33"/>
      <c r="C81" s="33"/>
      <c r="D81" s="33"/>
      <c r="E81" s="51"/>
    </row>
    <row r="82" spans="1:5" s="321" customFormat="1" ht="12.75" x14ac:dyDescent="0.2">
      <c r="A82" s="1"/>
      <c r="B82" s="36"/>
      <c r="C82" s="36"/>
      <c r="D82" s="36"/>
      <c r="E82" s="51"/>
    </row>
    <row r="83" spans="1:5" s="321" customFormat="1" ht="12.75" x14ac:dyDescent="0.2">
      <c r="A83" s="1"/>
      <c r="B83" s="33"/>
      <c r="C83" s="33"/>
      <c r="D83" s="33"/>
      <c r="E83" s="51"/>
    </row>
    <row r="84" spans="1:5" s="321" customFormat="1" ht="12.75" x14ac:dyDescent="0.2">
      <c r="A84" s="1"/>
      <c r="B84" s="36"/>
      <c r="C84" s="36"/>
      <c r="D84" s="36"/>
      <c r="E84" s="51"/>
    </row>
    <row r="85" spans="1:5" s="321" customFormat="1" ht="12.75" x14ac:dyDescent="0.2">
      <c r="A85" s="1"/>
      <c r="B85" s="33"/>
      <c r="C85" s="33"/>
      <c r="D85" s="33"/>
      <c r="E85" s="51"/>
    </row>
    <row r="86" spans="1:5" s="321" customFormat="1" ht="12.75" x14ac:dyDescent="0.2">
      <c r="A86" s="1"/>
      <c r="B86" s="36"/>
      <c r="C86" s="36"/>
      <c r="D86" s="36"/>
      <c r="E86" s="51"/>
    </row>
    <row r="87" spans="1:5" s="321" customFormat="1" ht="12.75" x14ac:dyDescent="0.2">
      <c r="A87" s="1"/>
      <c r="B87" s="33"/>
      <c r="C87" s="33"/>
      <c r="D87" s="33"/>
      <c r="E87" s="51"/>
    </row>
    <row r="88" spans="1:5" s="321" customFormat="1" ht="12.75" x14ac:dyDescent="0.2">
      <c r="A88" s="1"/>
      <c r="B88" s="36"/>
      <c r="C88" s="36"/>
      <c r="D88" s="36"/>
      <c r="E88" s="51"/>
    </row>
    <row r="89" spans="1:5" s="321" customFormat="1" ht="12.75" x14ac:dyDescent="0.2">
      <c r="A89" s="1"/>
      <c r="B89" s="33"/>
      <c r="C89" s="33"/>
      <c r="D89" s="33"/>
      <c r="E89" s="51"/>
    </row>
    <row r="90" spans="1:5" s="321" customFormat="1" ht="12.75" x14ac:dyDescent="0.2">
      <c r="A90" s="1"/>
      <c r="B90" s="36"/>
      <c r="C90" s="36"/>
      <c r="D90" s="36"/>
      <c r="E90" s="51"/>
    </row>
    <row r="91" spans="1:5" s="321" customFormat="1" ht="12.75" x14ac:dyDescent="0.2">
      <c r="A91" s="1"/>
      <c r="B91" s="33"/>
      <c r="C91" s="33"/>
      <c r="D91" s="33"/>
      <c r="E91" s="51"/>
    </row>
    <row r="92" spans="1:5" s="321" customFormat="1" ht="12.75" x14ac:dyDescent="0.2">
      <c r="A92" s="1"/>
      <c r="B92" s="36"/>
      <c r="C92" s="36"/>
      <c r="D92" s="36"/>
      <c r="E92" s="51"/>
    </row>
    <row r="93" spans="1:5" s="321" customFormat="1" ht="12.75" x14ac:dyDescent="0.2">
      <c r="A93" s="1"/>
      <c r="B93" s="33"/>
      <c r="C93" s="33"/>
      <c r="D93" s="33"/>
      <c r="E93" s="51"/>
    </row>
    <row r="94" spans="1:5" s="321" customFormat="1" ht="12.75" x14ac:dyDescent="0.2">
      <c r="A94" s="1"/>
      <c r="B94" s="36"/>
      <c r="C94" s="36"/>
      <c r="D94" s="36"/>
      <c r="E94" s="51"/>
    </row>
    <row r="95" spans="1:5" s="321" customFormat="1" ht="12.75" x14ac:dyDescent="0.2">
      <c r="A95" s="1"/>
      <c r="B95" s="33"/>
      <c r="C95" s="33"/>
      <c r="D95" s="33"/>
      <c r="E95" s="51"/>
    </row>
    <row r="96" spans="1:5" s="321" customFormat="1" ht="12.75" x14ac:dyDescent="0.2">
      <c r="A96" s="1"/>
      <c r="B96" s="36"/>
      <c r="C96" s="36"/>
      <c r="D96" s="36"/>
      <c r="E96" s="51"/>
    </row>
    <row r="97" spans="1:5" s="321" customFormat="1" ht="12.75" x14ac:dyDescent="0.2">
      <c r="A97" s="1"/>
      <c r="B97" s="33"/>
      <c r="C97" s="33"/>
      <c r="D97" s="33"/>
      <c r="E97" s="51"/>
    </row>
    <row r="98" spans="1:5" s="321" customFormat="1" ht="12.75" x14ac:dyDescent="0.2">
      <c r="A98" s="1"/>
      <c r="B98" s="36"/>
      <c r="C98" s="36"/>
      <c r="D98" s="36"/>
      <c r="E98" s="51"/>
    </row>
    <row r="99" spans="1:5" s="321" customFormat="1" ht="12.75" x14ac:dyDescent="0.2">
      <c r="A99" s="1"/>
      <c r="B99" s="33"/>
      <c r="C99" s="33"/>
      <c r="D99" s="33"/>
      <c r="E99" s="51"/>
    </row>
    <row r="100" spans="1:5" s="321" customFormat="1" ht="12.75" x14ac:dyDescent="0.2">
      <c r="A100" s="1"/>
      <c r="B100" s="36"/>
      <c r="C100" s="36"/>
      <c r="D100" s="36"/>
      <c r="E100" s="51"/>
    </row>
    <row r="101" spans="1:5" s="321" customFormat="1" ht="12.75" x14ac:dyDescent="0.2">
      <c r="A101" s="1"/>
      <c r="B101" s="33"/>
      <c r="C101" s="33"/>
      <c r="D101" s="33"/>
      <c r="E101" s="51"/>
    </row>
    <row r="102" spans="1:5" s="321" customFormat="1" ht="12.75" x14ac:dyDescent="0.2">
      <c r="A102" s="1"/>
      <c r="B102" s="36"/>
      <c r="C102" s="36"/>
      <c r="D102" s="36"/>
      <c r="E102" s="51"/>
    </row>
    <row r="103" spans="1:5" s="321" customFormat="1" ht="12.75" x14ac:dyDescent="0.2">
      <c r="A103" s="1"/>
      <c r="B103" s="33"/>
      <c r="C103" s="33"/>
      <c r="D103" s="33"/>
      <c r="E103" s="51"/>
    </row>
    <row r="104" spans="1:5" s="321" customFormat="1" ht="12.75" x14ac:dyDescent="0.2">
      <c r="A104" s="1"/>
      <c r="B104" s="36"/>
      <c r="C104" s="36"/>
      <c r="D104" s="36"/>
      <c r="E104" s="51"/>
    </row>
    <row r="105" spans="1:5" s="321" customFormat="1" ht="12.75" x14ac:dyDescent="0.2">
      <c r="A105" s="1"/>
      <c r="B105" s="33"/>
      <c r="C105" s="33"/>
      <c r="D105" s="33"/>
      <c r="E105" s="51"/>
    </row>
    <row r="106" spans="1:5" s="321" customFormat="1" ht="12.75" x14ac:dyDescent="0.2">
      <c r="A106" s="1"/>
      <c r="B106" s="45"/>
      <c r="C106" s="45"/>
      <c r="D106" s="45"/>
      <c r="E106" s="51"/>
    </row>
    <row r="107" spans="1:5" ht="17.850000000000001" customHeight="1" x14ac:dyDescent="0.2">
      <c r="B107" s="42"/>
      <c r="C107" s="43"/>
      <c r="D107" s="44"/>
      <c r="E107" s="53"/>
    </row>
    <row r="108" spans="1:5" ht="17.850000000000001" customHeight="1" x14ac:dyDescent="0.2">
      <c r="B108" s="42"/>
      <c r="C108" s="43"/>
      <c r="D108" s="44"/>
      <c r="E108" s="53"/>
    </row>
    <row r="109" spans="1:5" ht="17.850000000000001" customHeight="1" x14ac:dyDescent="0.2">
      <c r="B109" s="42"/>
      <c r="C109" s="43"/>
      <c r="D109" s="44"/>
      <c r="E109" s="53"/>
    </row>
    <row r="110" spans="1:5" ht="17.850000000000001" customHeight="1" x14ac:dyDescent="0.2">
      <c r="B110" s="42"/>
      <c r="C110" s="43"/>
      <c r="D110" s="44"/>
      <c r="E110" s="53"/>
    </row>
    <row r="111" spans="1:5" ht="17.850000000000001" customHeight="1" x14ac:dyDescent="0.2">
      <c r="B111" s="42"/>
      <c r="C111" s="43"/>
      <c r="D111" s="44"/>
      <c r="E111" s="53"/>
    </row>
  </sheetData>
  <sheetProtection algorithmName="SHA-512" hashValue="u5/CrUisnK4RMEstOs7o3v5rCZY4gaOsFZd4ur8tf7LtJRlrmLWyz6yNZhCoFx7YeYmSAmvzZ9d00GeCMO23mg==" saltValue="0xt2G6gTVFzTVk29LtpR3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74" priority="2"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73" priority="1" stopIfTrue="1">
      <formula>B8=""</formula>
    </cfRule>
  </conditionalFormatting>
  <dataValidations count="2">
    <dataValidation type="list" allowBlank="1" showInputMessage="1" showErrorMessage="1" sqref="D7:D106" xr:uid="{1EF2D01B-9D51-41C9-BD77-24516EB9A8C3}">
      <formula1>"Ownership,Control,CEO,Chairman,Other"</formula1>
    </dataValidation>
    <dataValidation type="decimal" operator="greaterThanOrEqual" allowBlank="1" showInputMessage="1" showErrorMessage="1" sqref="D107:D1048576" xr:uid="{81A181FB-5A86-40D0-8F9C-AC23E06B6980}">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1AD1D-1583-4C53-ABF4-90608F706482}">
  <sheetPr codeName="Sheet4">
    <pageSetUpPr fitToPage="1"/>
  </sheetPr>
  <dimension ref="A1:AC111"/>
  <sheetViews>
    <sheetView zoomScaleNormal="100" workbookViewId="0"/>
  </sheetViews>
  <sheetFormatPr defaultColWidth="0" defaultRowHeight="0" customHeight="1" zeroHeight="1" x14ac:dyDescent="0.2"/>
  <cols>
    <col min="1" max="1" width="2.5" style="1" customWidth="1"/>
    <col min="2" max="2" width="25" style="28" customWidth="1"/>
    <col min="3" max="3" width="25" style="29" customWidth="1"/>
    <col min="4" max="4" width="17.75" style="29" customWidth="1"/>
    <col min="5" max="5" width="16.375" style="30" bestFit="1" customWidth="1"/>
    <col min="6" max="6" width="17.875" style="50" customWidth="1"/>
    <col min="7" max="9" width="10.125" style="1" hidden="1" customWidth="1"/>
    <col min="10" max="10" width="13.75" style="1" hidden="1" customWidth="1"/>
    <col min="11" max="15" width="10.125" style="1" hidden="1" customWidth="1"/>
    <col min="16" max="16" width="33.375" style="1" hidden="1" customWidth="1"/>
    <col min="17" max="29" width="6.5" style="1" hidden="1" customWidth="1"/>
    <col min="30" max="16384" width="10.125" style="1" hidden="1"/>
  </cols>
  <sheetData>
    <row r="1" spans="1:9" ht="15.75" customHeight="1" x14ac:dyDescent="0.2">
      <c r="A1" s="335" t="str">
        <f>LUPKOD&amp;" "&amp;FONDNAMN</f>
        <v xml:space="preserve">LUP 2026-4 </v>
      </c>
    </row>
    <row r="2" spans="1:9" s="77" customFormat="1" ht="7.5" customHeight="1" x14ac:dyDescent="0.2">
      <c r="A2" s="1"/>
      <c r="B2" s="1"/>
      <c r="C2" s="1"/>
      <c r="D2" s="1"/>
      <c r="E2" s="1"/>
      <c r="F2" s="1"/>
      <c r="G2" s="1"/>
      <c r="H2" s="73"/>
      <c r="I2" s="49"/>
    </row>
    <row r="3" spans="1:9" s="77" customFormat="1" ht="39" customHeight="1" x14ac:dyDescent="0.2">
      <c r="A3" s="1"/>
      <c r="B3" s="1"/>
      <c r="C3" s="1"/>
      <c r="D3" s="1"/>
      <c r="E3" s="1"/>
      <c r="F3" s="1"/>
      <c r="G3" s="1"/>
      <c r="H3" s="73"/>
      <c r="I3" s="49"/>
    </row>
    <row r="4" spans="1:9" s="77" customFormat="1" ht="30" customHeight="1" x14ac:dyDescent="0.2">
      <c r="A4" s="1"/>
      <c r="B4" s="294" t="s">
        <v>198</v>
      </c>
      <c r="C4" s="1"/>
      <c r="D4" s="1"/>
      <c r="E4" s="1"/>
      <c r="F4" s="1"/>
      <c r="G4" s="1"/>
      <c r="H4" s="73"/>
      <c r="I4" s="49"/>
    </row>
    <row r="5" spans="1:9" s="321" customFormat="1" ht="22.5" customHeight="1" x14ac:dyDescent="0.2">
      <c r="A5" s="1"/>
      <c r="B5" s="409" t="s">
        <v>181</v>
      </c>
      <c r="C5" s="409"/>
      <c r="D5" s="410"/>
      <c r="E5" s="410"/>
      <c r="F5" s="51"/>
    </row>
    <row r="6" spans="1:9" s="321" customFormat="1" ht="22.5" customHeight="1" x14ac:dyDescent="0.2">
      <c r="A6" s="1"/>
      <c r="B6" s="203" t="s">
        <v>33</v>
      </c>
      <c r="C6" s="203" t="s">
        <v>34</v>
      </c>
      <c r="D6" s="203" t="s">
        <v>35</v>
      </c>
      <c r="E6" s="203" t="s">
        <v>36</v>
      </c>
      <c r="F6" s="59" t="str">
        <f>IF(B7="",("Information is missing"), (""))</f>
        <v>Information is missing</v>
      </c>
      <c r="G6" s="324" t="s">
        <v>31</v>
      </c>
      <c r="H6" s="324"/>
      <c r="I6" s="324" t="s">
        <v>32</v>
      </c>
    </row>
    <row r="7" spans="1:9" s="321" customFormat="1" ht="15" customHeight="1" x14ac:dyDescent="0.2">
      <c r="A7" s="1"/>
      <c r="B7" s="33"/>
      <c r="C7" s="33"/>
      <c r="D7" s="71"/>
      <c r="E7" s="55"/>
      <c r="F7" s="52"/>
    </row>
    <row r="8" spans="1:9" s="321" customFormat="1" ht="15" customHeight="1" x14ac:dyDescent="0.2">
      <c r="A8" s="1"/>
      <c r="B8" s="36"/>
      <c r="C8" s="36"/>
      <c r="D8" s="36"/>
      <c r="E8" s="57"/>
      <c r="F8" s="51"/>
    </row>
    <row r="9" spans="1:9" s="321" customFormat="1" ht="15" customHeight="1" x14ac:dyDescent="0.2">
      <c r="A9" s="1"/>
      <c r="B9" s="33"/>
      <c r="C9" s="33"/>
      <c r="D9" s="33"/>
      <c r="E9" s="55"/>
      <c r="F9" s="51"/>
    </row>
    <row r="10" spans="1:9" s="321" customFormat="1" ht="15" customHeight="1" x14ac:dyDescent="0.2">
      <c r="A10" s="1"/>
      <c r="B10" s="36"/>
      <c r="C10" s="36"/>
      <c r="D10" s="36"/>
      <c r="E10" s="57"/>
      <c r="F10" s="51"/>
    </row>
    <row r="11" spans="1:9" s="321" customFormat="1" ht="15" customHeight="1" x14ac:dyDescent="0.2">
      <c r="A11" s="1"/>
      <c r="B11" s="33"/>
      <c r="C11" s="33"/>
      <c r="D11" s="33"/>
      <c r="E11" s="55"/>
      <c r="F11" s="51"/>
    </row>
    <row r="12" spans="1:9" s="321" customFormat="1" ht="15" customHeight="1" x14ac:dyDescent="0.2">
      <c r="A12" s="1"/>
      <c r="B12" s="36"/>
      <c r="C12" s="36"/>
      <c r="D12" s="36"/>
      <c r="E12" s="57"/>
      <c r="F12" s="51"/>
    </row>
    <row r="13" spans="1:9" s="321" customFormat="1" ht="15" customHeight="1" x14ac:dyDescent="0.2">
      <c r="A13" s="1"/>
      <c r="B13" s="33"/>
      <c r="C13" s="33"/>
      <c r="D13" s="33"/>
      <c r="E13" s="55"/>
      <c r="F13" s="51"/>
    </row>
    <row r="14" spans="1:9" s="321" customFormat="1" ht="15" customHeight="1" x14ac:dyDescent="0.2">
      <c r="A14" s="1"/>
      <c r="B14" s="36"/>
      <c r="C14" s="36"/>
      <c r="D14" s="36"/>
      <c r="E14" s="57"/>
      <c r="F14" s="51"/>
    </row>
    <row r="15" spans="1:9" s="321" customFormat="1" ht="15" customHeight="1" x14ac:dyDescent="0.2">
      <c r="A15" s="1"/>
      <c r="B15" s="33"/>
      <c r="C15" s="33"/>
      <c r="D15" s="33"/>
      <c r="E15" s="55"/>
      <c r="F15" s="51"/>
    </row>
    <row r="16" spans="1:9" s="321" customFormat="1" ht="15" customHeight="1" x14ac:dyDescent="0.2">
      <c r="A16" s="1"/>
      <c r="B16" s="36"/>
      <c r="C16" s="36"/>
      <c r="D16" s="36"/>
      <c r="E16" s="57"/>
      <c r="F16" s="51"/>
    </row>
    <row r="17" spans="1:6" s="321" customFormat="1" ht="15" customHeight="1" x14ac:dyDescent="0.2">
      <c r="A17" s="1"/>
      <c r="B17" s="33"/>
      <c r="C17" s="33"/>
      <c r="D17" s="33"/>
      <c r="E17" s="55"/>
      <c r="F17" s="51"/>
    </row>
    <row r="18" spans="1:6" s="321" customFormat="1" ht="15" customHeight="1" x14ac:dyDescent="0.2">
      <c r="A18" s="1"/>
      <c r="B18" s="36"/>
      <c r="C18" s="36"/>
      <c r="D18" s="36"/>
      <c r="E18" s="57"/>
      <c r="F18" s="51"/>
    </row>
    <row r="19" spans="1:6" s="321" customFormat="1" ht="15" customHeight="1" x14ac:dyDescent="0.2">
      <c r="A19" s="1"/>
      <c r="B19" s="33"/>
      <c r="C19" s="33"/>
      <c r="D19" s="33"/>
      <c r="E19" s="55"/>
      <c r="F19" s="51"/>
    </row>
    <row r="20" spans="1:6" s="321" customFormat="1" ht="15" customHeight="1" x14ac:dyDescent="0.2">
      <c r="A20" s="1"/>
      <c r="B20" s="36"/>
      <c r="C20" s="36"/>
      <c r="D20" s="36"/>
      <c r="E20" s="57"/>
      <c r="F20" s="51"/>
    </row>
    <row r="21" spans="1:6" s="321" customFormat="1" ht="15" customHeight="1" x14ac:dyDescent="0.2">
      <c r="A21" s="1"/>
      <c r="B21" s="33"/>
      <c r="C21" s="33"/>
      <c r="D21" s="33"/>
      <c r="E21" s="55"/>
      <c r="F21" s="51"/>
    </row>
    <row r="22" spans="1:6" s="321" customFormat="1" ht="15" customHeight="1" x14ac:dyDescent="0.2">
      <c r="A22" s="1"/>
      <c r="B22" s="36"/>
      <c r="C22" s="36"/>
      <c r="D22" s="36"/>
      <c r="E22" s="57"/>
      <c r="F22" s="51"/>
    </row>
    <row r="23" spans="1:6" s="321" customFormat="1" ht="15" customHeight="1" x14ac:dyDescent="0.2">
      <c r="A23" s="1"/>
      <c r="B23" s="33"/>
      <c r="C23" s="33"/>
      <c r="D23" s="33"/>
      <c r="E23" s="55"/>
      <c r="F23" s="51"/>
    </row>
    <row r="24" spans="1:6" s="321" customFormat="1" ht="15" customHeight="1" x14ac:dyDescent="0.2">
      <c r="A24" s="1"/>
      <c r="B24" s="36"/>
      <c r="C24" s="36"/>
      <c r="D24" s="36"/>
      <c r="E24" s="57"/>
      <c r="F24" s="51"/>
    </row>
    <row r="25" spans="1:6" s="321" customFormat="1" ht="15" customHeight="1" x14ac:dyDescent="0.2">
      <c r="A25" s="1"/>
      <c r="B25" s="33"/>
      <c r="C25" s="33"/>
      <c r="D25" s="33"/>
      <c r="E25" s="55"/>
      <c r="F25" s="51"/>
    </row>
    <row r="26" spans="1:6" s="321" customFormat="1" ht="15" customHeight="1" x14ac:dyDescent="0.2">
      <c r="A26" s="1"/>
      <c r="B26" s="36"/>
      <c r="C26" s="36"/>
      <c r="D26" s="36"/>
      <c r="E26" s="57"/>
      <c r="F26" s="51"/>
    </row>
    <row r="27" spans="1:6" s="321" customFormat="1" ht="15" customHeight="1" x14ac:dyDescent="0.2">
      <c r="A27" s="1"/>
      <c r="B27" s="33"/>
      <c r="C27" s="33"/>
      <c r="D27" s="33"/>
      <c r="E27" s="55"/>
      <c r="F27" s="51"/>
    </row>
    <row r="28" spans="1:6" s="321" customFormat="1" ht="15" customHeight="1" x14ac:dyDescent="0.2">
      <c r="A28" s="1"/>
      <c r="B28" s="36"/>
      <c r="C28" s="36"/>
      <c r="D28" s="36"/>
      <c r="E28" s="57"/>
      <c r="F28" s="51"/>
    </row>
    <row r="29" spans="1:6" s="321" customFormat="1" ht="15" customHeight="1" x14ac:dyDescent="0.2">
      <c r="A29" s="1"/>
      <c r="B29" s="33"/>
      <c r="C29" s="33"/>
      <c r="D29" s="33"/>
      <c r="E29" s="55"/>
      <c r="F29" s="51"/>
    </row>
    <row r="30" spans="1:6" s="321" customFormat="1" ht="15" customHeight="1" x14ac:dyDescent="0.2">
      <c r="A30" s="1"/>
      <c r="B30" s="36"/>
      <c r="C30" s="36"/>
      <c r="D30" s="36"/>
      <c r="E30" s="57"/>
      <c r="F30" s="51"/>
    </row>
    <row r="31" spans="1:6" s="321" customFormat="1" ht="15" customHeight="1" x14ac:dyDescent="0.2">
      <c r="A31" s="1"/>
      <c r="B31" s="33"/>
      <c r="C31" s="33"/>
      <c r="D31" s="33"/>
      <c r="E31" s="55"/>
      <c r="F31" s="51"/>
    </row>
    <row r="32" spans="1:6" s="321" customFormat="1" ht="15" customHeight="1" x14ac:dyDescent="0.2">
      <c r="A32" s="1"/>
      <c r="B32" s="36"/>
      <c r="C32" s="36"/>
      <c r="D32" s="36"/>
      <c r="E32" s="57"/>
      <c r="F32" s="51"/>
    </row>
    <row r="33" spans="1:6" s="321" customFormat="1" ht="15" customHeight="1" x14ac:dyDescent="0.2">
      <c r="A33" s="1"/>
      <c r="B33" s="33"/>
      <c r="C33" s="33"/>
      <c r="D33" s="33"/>
      <c r="E33" s="55"/>
      <c r="F33" s="51"/>
    </row>
    <row r="34" spans="1:6" s="321" customFormat="1" ht="15" customHeight="1" x14ac:dyDescent="0.2">
      <c r="A34" s="1"/>
      <c r="B34" s="36"/>
      <c r="C34" s="36"/>
      <c r="D34" s="36"/>
      <c r="E34" s="57"/>
      <c r="F34" s="51"/>
    </row>
    <row r="35" spans="1:6" s="321" customFormat="1" ht="15" customHeight="1" x14ac:dyDescent="0.2">
      <c r="A35" s="1"/>
      <c r="B35" s="33"/>
      <c r="C35" s="33"/>
      <c r="D35" s="33"/>
      <c r="E35" s="55"/>
      <c r="F35" s="51"/>
    </row>
    <row r="36" spans="1:6" s="321" customFormat="1" ht="15" customHeight="1" x14ac:dyDescent="0.2">
      <c r="A36" s="1"/>
      <c r="B36" s="36"/>
      <c r="C36" s="36"/>
      <c r="D36" s="36"/>
      <c r="E36" s="57"/>
      <c r="F36" s="51"/>
    </row>
    <row r="37" spans="1:6" s="321" customFormat="1" ht="15" customHeight="1" x14ac:dyDescent="0.2">
      <c r="A37" s="1"/>
      <c r="B37" s="33"/>
      <c r="C37" s="33"/>
      <c r="D37" s="33"/>
      <c r="E37" s="55"/>
      <c r="F37" s="51"/>
    </row>
    <row r="38" spans="1:6" s="321" customFormat="1" ht="15" customHeight="1" x14ac:dyDescent="0.2">
      <c r="A38" s="1"/>
      <c r="B38" s="36"/>
      <c r="C38" s="36"/>
      <c r="D38" s="36"/>
      <c r="E38" s="57"/>
      <c r="F38" s="51"/>
    </row>
    <row r="39" spans="1:6" s="321" customFormat="1" ht="15" customHeight="1" x14ac:dyDescent="0.2">
      <c r="A39" s="1"/>
      <c r="B39" s="33"/>
      <c r="C39" s="33"/>
      <c r="D39" s="33"/>
      <c r="E39" s="55"/>
      <c r="F39" s="51"/>
    </row>
    <row r="40" spans="1:6" s="321" customFormat="1" ht="15" customHeight="1" x14ac:dyDescent="0.2">
      <c r="A40" s="1"/>
      <c r="B40" s="36"/>
      <c r="C40" s="36"/>
      <c r="D40" s="36"/>
      <c r="E40" s="57"/>
      <c r="F40" s="51"/>
    </row>
    <row r="41" spans="1:6" s="321" customFormat="1" ht="15" customHeight="1" x14ac:dyDescent="0.2">
      <c r="A41" s="1"/>
      <c r="B41" s="33"/>
      <c r="C41" s="33"/>
      <c r="D41" s="33"/>
      <c r="E41" s="55"/>
      <c r="F41" s="51"/>
    </row>
    <row r="42" spans="1:6" s="321" customFormat="1" ht="15" customHeight="1" x14ac:dyDescent="0.2">
      <c r="A42" s="1"/>
      <c r="B42" s="36"/>
      <c r="C42" s="36"/>
      <c r="D42" s="36"/>
      <c r="E42" s="57"/>
      <c r="F42" s="51"/>
    </row>
    <row r="43" spans="1:6" s="321" customFormat="1" ht="15" customHeight="1" x14ac:dyDescent="0.2">
      <c r="A43" s="1"/>
      <c r="B43" s="33"/>
      <c r="C43" s="33"/>
      <c r="D43" s="33"/>
      <c r="E43" s="55"/>
      <c r="F43" s="51"/>
    </row>
    <row r="44" spans="1:6" s="321" customFormat="1" ht="15" customHeight="1" x14ac:dyDescent="0.2">
      <c r="A44" s="1"/>
      <c r="B44" s="36"/>
      <c r="C44" s="36"/>
      <c r="D44" s="36"/>
      <c r="E44" s="57"/>
      <c r="F44" s="51"/>
    </row>
    <row r="45" spans="1:6" s="321" customFormat="1" ht="15" customHeight="1" x14ac:dyDescent="0.2">
      <c r="A45" s="1"/>
      <c r="B45" s="33"/>
      <c r="C45" s="33"/>
      <c r="D45" s="33"/>
      <c r="E45" s="55"/>
      <c r="F45" s="51"/>
    </row>
    <row r="46" spans="1:6" s="321" customFormat="1" ht="15" customHeight="1" x14ac:dyDescent="0.2">
      <c r="A46" s="1"/>
      <c r="B46" s="36"/>
      <c r="C46" s="36"/>
      <c r="D46" s="36"/>
      <c r="E46" s="57"/>
      <c r="F46" s="51"/>
    </row>
    <row r="47" spans="1:6" s="321" customFormat="1" ht="15" customHeight="1" x14ac:dyDescent="0.2">
      <c r="A47" s="1"/>
      <c r="B47" s="33"/>
      <c r="C47" s="33"/>
      <c r="D47" s="33"/>
      <c r="E47" s="55"/>
      <c r="F47" s="51"/>
    </row>
    <row r="48" spans="1:6" s="321" customFormat="1" ht="15" customHeight="1" x14ac:dyDescent="0.2">
      <c r="A48" s="1"/>
      <c r="B48" s="36"/>
      <c r="C48" s="36"/>
      <c r="D48" s="36"/>
      <c r="E48" s="57"/>
      <c r="F48" s="51"/>
    </row>
    <row r="49" spans="1:6" s="321" customFormat="1" ht="15" customHeight="1" x14ac:dyDescent="0.2">
      <c r="A49" s="1"/>
      <c r="B49" s="33"/>
      <c r="C49" s="33"/>
      <c r="D49" s="33"/>
      <c r="E49" s="55"/>
      <c r="F49" s="51"/>
    </row>
    <row r="50" spans="1:6" s="321" customFormat="1" ht="15" customHeight="1" x14ac:dyDescent="0.2">
      <c r="A50" s="1"/>
      <c r="B50" s="36"/>
      <c r="C50" s="36"/>
      <c r="D50" s="36"/>
      <c r="E50" s="57"/>
      <c r="F50" s="51"/>
    </row>
    <row r="51" spans="1:6" s="321" customFormat="1" ht="15" customHeight="1" x14ac:dyDescent="0.2">
      <c r="A51" s="1"/>
      <c r="B51" s="33"/>
      <c r="C51" s="33"/>
      <c r="D51" s="33"/>
      <c r="E51" s="55"/>
      <c r="F51" s="51"/>
    </row>
    <row r="52" spans="1:6" s="321" customFormat="1" ht="15" customHeight="1" x14ac:dyDescent="0.2">
      <c r="A52" s="1"/>
      <c r="B52" s="36"/>
      <c r="C52" s="36"/>
      <c r="D52" s="36"/>
      <c r="E52" s="57"/>
      <c r="F52" s="51"/>
    </row>
    <row r="53" spans="1:6" s="321" customFormat="1" ht="15" customHeight="1" x14ac:dyDescent="0.2">
      <c r="A53" s="1"/>
      <c r="B53" s="33"/>
      <c r="C53" s="33"/>
      <c r="D53" s="33"/>
      <c r="E53" s="55"/>
      <c r="F53" s="51"/>
    </row>
    <row r="54" spans="1:6" s="321" customFormat="1" ht="15" customHeight="1" x14ac:dyDescent="0.2">
      <c r="A54" s="1"/>
      <c r="B54" s="36"/>
      <c r="C54" s="36"/>
      <c r="D54" s="36"/>
      <c r="E54" s="57"/>
      <c r="F54" s="51"/>
    </row>
    <row r="55" spans="1:6" s="321" customFormat="1" ht="15" customHeight="1" x14ac:dyDescent="0.2">
      <c r="A55" s="1"/>
      <c r="B55" s="33"/>
      <c r="C55" s="33"/>
      <c r="D55" s="33"/>
      <c r="E55" s="55"/>
      <c r="F55" s="51"/>
    </row>
    <row r="56" spans="1:6" s="321" customFormat="1" ht="15" customHeight="1" x14ac:dyDescent="0.2">
      <c r="A56" s="1"/>
      <c r="B56" s="36"/>
      <c r="C56" s="36"/>
      <c r="D56" s="36"/>
      <c r="E56" s="57"/>
      <c r="F56" s="51"/>
    </row>
    <row r="57" spans="1:6" s="321" customFormat="1" ht="15" customHeight="1" x14ac:dyDescent="0.2">
      <c r="A57" s="1"/>
      <c r="B57" s="33"/>
      <c r="C57" s="33"/>
      <c r="D57" s="33"/>
      <c r="E57" s="55"/>
      <c r="F57" s="51"/>
    </row>
    <row r="58" spans="1:6" s="321" customFormat="1" ht="15" customHeight="1" x14ac:dyDescent="0.2">
      <c r="A58" s="1"/>
      <c r="B58" s="36"/>
      <c r="C58" s="36"/>
      <c r="D58" s="36"/>
      <c r="E58" s="57"/>
      <c r="F58" s="51"/>
    </row>
    <row r="59" spans="1:6" s="321" customFormat="1" ht="15" customHeight="1" x14ac:dyDescent="0.2">
      <c r="A59" s="1"/>
      <c r="B59" s="33"/>
      <c r="C59" s="33"/>
      <c r="D59" s="33"/>
      <c r="E59" s="55"/>
      <c r="F59" s="51"/>
    </row>
    <row r="60" spans="1:6" s="321" customFormat="1" ht="15" customHeight="1" x14ac:dyDescent="0.2">
      <c r="A60" s="1"/>
      <c r="B60" s="36"/>
      <c r="C60" s="36"/>
      <c r="D60" s="36"/>
      <c r="E60" s="57"/>
      <c r="F60" s="51"/>
    </row>
    <row r="61" spans="1:6" s="321" customFormat="1" ht="15" customHeight="1" x14ac:dyDescent="0.2">
      <c r="A61" s="1"/>
      <c r="B61" s="33"/>
      <c r="C61" s="33"/>
      <c r="D61" s="33"/>
      <c r="E61" s="55"/>
      <c r="F61" s="51"/>
    </row>
    <row r="62" spans="1:6" s="321" customFormat="1" ht="15" customHeight="1" x14ac:dyDescent="0.2">
      <c r="A62" s="1"/>
      <c r="B62" s="36"/>
      <c r="C62" s="36"/>
      <c r="D62" s="36"/>
      <c r="E62" s="57"/>
      <c r="F62" s="51"/>
    </row>
    <row r="63" spans="1:6" s="321" customFormat="1" ht="15" customHeight="1" x14ac:dyDescent="0.2">
      <c r="A63" s="1"/>
      <c r="B63" s="33"/>
      <c r="C63" s="33"/>
      <c r="D63" s="33"/>
      <c r="E63" s="55"/>
      <c r="F63" s="51"/>
    </row>
    <row r="64" spans="1:6" s="321" customFormat="1" ht="15" customHeight="1" x14ac:dyDescent="0.2">
      <c r="A64" s="1"/>
      <c r="B64" s="36"/>
      <c r="C64" s="36"/>
      <c r="D64" s="36"/>
      <c r="E64" s="57"/>
      <c r="F64" s="51"/>
    </row>
    <row r="65" spans="1:6" s="321" customFormat="1" ht="15" customHeight="1" x14ac:dyDescent="0.2">
      <c r="A65" s="1"/>
      <c r="B65" s="33"/>
      <c r="C65" s="33"/>
      <c r="D65" s="33"/>
      <c r="E65" s="55"/>
      <c r="F65" s="51"/>
    </row>
    <row r="66" spans="1:6" s="321" customFormat="1" ht="15" customHeight="1" x14ac:dyDescent="0.2">
      <c r="A66" s="1"/>
      <c r="B66" s="36"/>
      <c r="C66" s="36"/>
      <c r="D66" s="36"/>
      <c r="E66" s="57"/>
      <c r="F66" s="51"/>
    </row>
    <row r="67" spans="1:6" s="321" customFormat="1" ht="15" customHeight="1" x14ac:dyDescent="0.2">
      <c r="A67" s="1"/>
      <c r="B67" s="33"/>
      <c r="C67" s="33"/>
      <c r="D67" s="33"/>
      <c r="E67" s="55"/>
      <c r="F67" s="51"/>
    </row>
    <row r="68" spans="1:6" s="321" customFormat="1" ht="15" customHeight="1" x14ac:dyDescent="0.2">
      <c r="A68" s="1"/>
      <c r="B68" s="36"/>
      <c r="C68" s="36"/>
      <c r="D68" s="36"/>
      <c r="E68" s="57"/>
      <c r="F68" s="51"/>
    </row>
    <row r="69" spans="1:6" s="321" customFormat="1" ht="15" customHeight="1" x14ac:dyDescent="0.2">
      <c r="A69" s="1"/>
      <c r="B69" s="33"/>
      <c r="C69" s="33"/>
      <c r="D69" s="33"/>
      <c r="E69" s="55"/>
      <c r="F69" s="51"/>
    </row>
    <row r="70" spans="1:6" s="321" customFormat="1" ht="15" customHeight="1" x14ac:dyDescent="0.2">
      <c r="A70" s="1"/>
      <c r="B70" s="36"/>
      <c r="C70" s="36"/>
      <c r="D70" s="36"/>
      <c r="E70" s="57"/>
      <c r="F70" s="51"/>
    </row>
    <row r="71" spans="1:6" s="321" customFormat="1" ht="15" customHeight="1" x14ac:dyDescent="0.2">
      <c r="A71" s="1"/>
      <c r="B71" s="33"/>
      <c r="C71" s="33"/>
      <c r="D71" s="33"/>
      <c r="E71" s="55"/>
      <c r="F71" s="51"/>
    </row>
    <row r="72" spans="1:6" s="321" customFormat="1" ht="15" customHeight="1" x14ac:dyDescent="0.2">
      <c r="A72" s="1"/>
      <c r="B72" s="36"/>
      <c r="C72" s="36"/>
      <c r="D72" s="36"/>
      <c r="E72" s="57"/>
      <c r="F72" s="51"/>
    </row>
    <row r="73" spans="1:6" s="321" customFormat="1" ht="15" customHeight="1" x14ac:dyDescent="0.2">
      <c r="A73" s="1"/>
      <c r="B73" s="33"/>
      <c r="C73" s="33"/>
      <c r="D73" s="33"/>
      <c r="E73" s="55"/>
      <c r="F73" s="51"/>
    </row>
    <row r="74" spans="1:6" s="321" customFormat="1" ht="15" customHeight="1" x14ac:dyDescent="0.2">
      <c r="A74" s="1"/>
      <c r="B74" s="36"/>
      <c r="C74" s="36"/>
      <c r="D74" s="36"/>
      <c r="E74" s="57"/>
      <c r="F74" s="51"/>
    </row>
    <row r="75" spans="1:6" s="321" customFormat="1" ht="15" customHeight="1" x14ac:dyDescent="0.2">
      <c r="A75" s="1"/>
      <c r="B75" s="33"/>
      <c r="C75" s="33"/>
      <c r="D75" s="33"/>
      <c r="E75" s="55"/>
      <c r="F75" s="51"/>
    </row>
    <row r="76" spans="1:6" s="321" customFormat="1" ht="15" customHeight="1" x14ac:dyDescent="0.2">
      <c r="A76" s="1"/>
      <c r="B76" s="36"/>
      <c r="C76" s="36"/>
      <c r="D76" s="36"/>
      <c r="E76" s="57"/>
      <c r="F76" s="51"/>
    </row>
    <row r="77" spans="1:6" s="321" customFormat="1" ht="15" customHeight="1" x14ac:dyDescent="0.2">
      <c r="A77" s="1"/>
      <c r="B77" s="33"/>
      <c r="C77" s="33"/>
      <c r="D77" s="33"/>
      <c r="E77" s="55"/>
      <c r="F77" s="51"/>
    </row>
    <row r="78" spans="1:6" s="321" customFormat="1" ht="15" customHeight="1" x14ac:dyDescent="0.2">
      <c r="A78" s="1"/>
      <c r="B78" s="36"/>
      <c r="C78" s="36"/>
      <c r="D78" s="36"/>
      <c r="E78" s="57"/>
      <c r="F78" s="51"/>
    </row>
    <row r="79" spans="1:6" s="321" customFormat="1" ht="15" customHeight="1" x14ac:dyDescent="0.2">
      <c r="A79" s="1"/>
      <c r="B79" s="33"/>
      <c r="C79" s="33"/>
      <c r="D79" s="33"/>
      <c r="E79" s="55"/>
      <c r="F79" s="51"/>
    </row>
    <row r="80" spans="1:6" s="321" customFormat="1" ht="15" customHeight="1" x14ac:dyDescent="0.2">
      <c r="A80" s="1"/>
      <c r="B80" s="36"/>
      <c r="C80" s="36"/>
      <c r="D80" s="36"/>
      <c r="E80" s="57"/>
      <c r="F80" s="51"/>
    </row>
    <row r="81" spans="1:6" s="321" customFormat="1" ht="15" customHeight="1" x14ac:dyDescent="0.2">
      <c r="A81" s="1"/>
      <c r="B81" s="33"/>
      <c r="C81" s="33"/>
      <c r="D81" s="33"/>
      <c r="E81" s="55"/>
      <c r="F81" s="51"/>
    </row>
    <row r="82" spans="1:6" s="321" customFormat="1" ht="15" customHeight="1" x14ac:dyDescent="0.2">
      <c r="A82" s="1"/>
      <c r="B82" s="36"/>
      <c r="C82" s="36"/>
      <c r="D82" s="36"/>
      <c r="E82" s="57"/>
      <c r="F82" s="51"/>
    </row>
    <row r="83" spans="1:6" s="321" customFormat="1" ht="15" customHeight="1" x14ac:dyDescent="0.2">
      <c r="A83" s="1"/>
      <c r="B83" s="33"/>
      <c r="C83" s="33"/>
      <c r="D83" s="33"/>
      <c r="E83" s="55"/>
      <c r="F83" s="51"/>
    </row>
    <row r="84" spans="1:6" s="321" customFormat="1" ht="15" customHeight="1" x14ac:dyDescent="0.2">
      <c r="A84" s="1"/>
      <c r="B84" s="36"/>
      <c r="C84" s="36"/>
      <c r="D84" s="36"/>
      <c r="E84" s="57"/>
      <c r="F84" s="51"/>
    </row>
    <row r="85" spans="1:6" s="321" customFormat="1" ht="15" customHeight="1" x14ac:dyDescent="0.2">
      <c r="A85" s="1"/>
      <c r="B85" s="33"/>
      <c r="C85" s="33"/>
      <c r="D85" s="33"/>
      <c r="E85" s="55"/>
      <c r="F85" s="51"/>
    </row>
    <row r="86" spans="1:6" s="321" customFormat="1" ht="15" customHeight="1" x14ac:dyDescent="0.2">
      <c r="A86" s="1"/>
      <c r="B86" s="36"/>
      <c r="C86" s="36"/>
      <c r="D86" s="36"/>
      <c r="E86" s="57"/>
      <c r="F86" s="51"/>
    </row>
    <row r="87" spans="1:6" s="321" customFormat="1" ht="15" customHeight="1" x14ac:dyDescent="0.2">
      <c r="A87" s="1"/>
      <c r="B87" s="33"/>
      <c r="C87" s="33"/>
      <c r="D87" s="33"/>
      <c r="E87" s="55"/>
      <c r="F87" s="51"/>
    </row>
    <row r="88" spans="1:6" s="321" customFormat="1" ht="15" customHeight="1" x14ac:dyDescent="0.2">
      <c r="A88" s="1"/>
      <c r="B88" s="36"/>
      <c r="C88" s="36"/>
      <c r="D88" s="36"/>
      <c r="E88" s="57"/>
      <c r="F88" s="51"/>
    </row>
    <row r="89" spans="1:6" s="321" customFormat="1" ht="15" customHeight="1" x14ac:dyDescent="0.2">
      <c r="A89" s="1"/>
      <c r="B89" s="33"/>
      <c r="C89" s="33"/>
      <c r="D89" s="33"/>
      <c r="E89" s="55"/>
      <c r="F89" s="51"/>
    </row>
    <row r="90" spans="1:6" s="321" customFormat="1" ht="15" customHeight="1" x14ac:dyDescent="0.2">
      <c r="A90" s="1"/>
      <c r="B90" s="36"/>
      <c r="C90" s="36"/>
      <c r="D90" s="36"/>
      <c r="E90" s="57"/>
      <c r="F90" s="51"/>
    </row>
    <row r="91" spans="1:6" s="321" customFormat="1" ht="15" customHeight="1" x14ac:dyDescent="0.2">
      <c r="A91" s="1"/>
      <c r="B91" s="33"/>
      <c r="C91" s="33"/>
      <c r="D91" s="33"/>
      <c r="E91" s="55"/>
      <c r="F91" s="51"/>
    </row>
    <row r="92" spans="1:6" s="321" customFormat="1" ht="15" customHeight="1" x14ac:dyDescent="0.2">
      <c r="A92" s="1"/>
      <c r="B92" s="36"/>
      <c r="C92" s="36"/>
      <c r="D92" s="36"/>
      <c r="E92" s="57"/>
      <c r="F92" s="51"/>
    </row>
    <row r="93" spans="1:6" s="321" customFormat="1" ht="15" customHeight="1" x14ac:dyDescent="0.2">
      <c r="A93" s="1"/>
      <c r="B93" s="33"/>
      <c r="C93" s="33"/>
      <c r="D93" s="33"/>
      <c r="E93" s="55"/>
      <c r="F93" s="51"/>
    </row>
    <row r="94" spans="1:6" s="321" customFormat="1" ht="15" customHeight="1" x14ac:dyDescent="0.2">
      <c r="A94" s="1"/>
      <c r="B94" s="36"/>
      <c r="C94" s="36"/>
      <c r="D94" s="36"/>
      <c r="E94" s="57"/>
      <c r="F94" s="51"/>
    </row>
    <row r="95" spans="1:6" s="321" customFormat="1" ht="15" customHeight="1" x14ac:dyDescent="0.2">
      <c r="A95" s="1"/>
      <c r="B95" s="33"/>
      <c r="C95" s="33"/>
      <c r="D95" s="33"/>
      <c r="E95" s="55"/>
      <c r="F95" s="51"/>
    </row>
    <row r="96" spans="1:6" s="321" customFormat="1" ht="15" customHeight="1" x14ac:dyDescent="0.2">
      <c r="A96" s="1"/>
      <c r="B96" s="36"/>
      <c r="C96" s="36"/>
      <c r="D96" s="36"/>
      <c r="E96" s="57"/>
      <c r="F96" s="51"/>
    </row>
    <row r="97" spans="1:6" s="321" customFormat="1" ht="15" customHeight="1" x14ac:dyDescent="0.2">
      <c r="A97" s="1"/>
      <c r="B97" s="33"/>
      <c r="C97" s="33"/>
      <c r="D97" s="33"/>
      <c r="E97" s="55"/>
      <c r="F97" s="51"/>
    </row>
    <row r="98" spans="1:6" s="321" customFormat="1" ht="15" customHeight="1" x14ac:dyDescent="0.2">
      <c r="A98" s="1"/>
      <c r="B98" s="36"/>
      <c r="C98" s="36"/>
      <c r="D98" s="36"/>
      <c r="E98" s="57"/>
      <c r="F98" s="51"/>
    </row>
    <row r="99" spans="1:6" s="321" customFormat="1" ht="15" customHeight="1" x14ac:dyDescent="0.2">
      <c r="A99" s="1"/>
      <c r="B99" s="33"/>
      <c r="C99" s="33"/>
      <c r="D99" s="33"/>
      <c r="E99" s="55"/>
      <c r="F99" s="51"/>
    </row>
    <row r="100" spans="1:6" s="321" customFormat="1" ht="15" customHeight="1" x14ac:dyDescent="0.2">
      <c r="A100" s="1"/>
      <c r="B100" s="36"/>
      <c r="C100" s="36"/>
      <c r="D100" s="36"/>
      <c r="E100" s="57"/>
      <c r="F100" s="51"/>
    </row>
    <row r="101" spans="1:6" s="321" customFormat="1" ht="15" customHeight="1" x14ac:dyDescent="0.2">
      <c r="A101" s="1"/>
      <c r="B101" s="33"/>
      <c r="C101" s="33"/>
      <c r="D101" s="33"/>
      <c r="E101" s="55"/>
      <c r="F101" s="51"/>
    </row>
    <row r="102" spans="1:6" s="321" customFormat="1" ht="15" customHeight="1" x14ac:dyDescent="0.2">
      <c r="A102" s="1"/>
      <c r="B102" s="36"/>
      <c r="C102" s="36"/>
      <c r="D102" s="36"/>
      <c r="E102" s="57"/>
      <c r="F102" s="51"/>
    </row>
    <row r="103" spans="1:6" s="321" customFormat="1" ht="15" customHeight="1" x14ac:dyDescent="0.2">
      <c r="A103" s="1"/>
      <c r="B103" s="33"/>
      <c r="C103" s="33"/>
      <c r="D103" s="33"/>
      <c r="E103" s="55"/>
      <c r="F103" s="51"/>
    </row>
    <row r="104" spans="1:6" s="321" customFormat="1" ht="15" customHeight="1" x14ac:dyDescent="0.2">
      <c r="A104" s="1"/>
      <c r="B104" s="36"/>
      <c r="C104" s="36"/>
      <c r="D104" s="36"/>
      <c r="E104" s="57"/>
      <c r="F104" s="51"/>
    </row>
    <row r="105" spans="1:6" s="321" customFormat="1" ht="15" customHeight="1" x14ac:dyDescent="0.2">
      <c r="A105" s="1"/>
      <c r="B105" s="33"/>
      <c r="C105" s="33"/>
      <c r="D105" s="33"/>
      <c r="E105" s="55"/>
      <c r="F105" s="51"/>
    </row>
    <row r="106" spans="1:6" s="321" customFormat="1" ht="15" customHeight="1" x14ac:dyDescent="0.2">
      <c r="A106" s="1"/>
      <c r="B106" s="45"/>
      <c r="C106" s="45"/>
      <c r="D106" s="45"/>
      <c r="E106" s="58"/>
      <c r="F106" s="51"/>
    </row>
    <row r="107" spans="1:6" ht="17.850000000000001" customHeight="1" x14ac:dyDescent="0.2">
      <c r="B107" s="42"/>
      <c r="C107" s="43"/>
      <c r="D107" s="43"/>
      <c r="E107" s="44"/>
      <c r="F107" s="53"/>
    </row>
    <row r="108" spans="1:6" ht="17.850000000000001" customHeight="1" x14ac:dyDescent="0.2">
      <c r="B108" s="42"/>
      <c r="C108" s="43"/>
      <c r="D108" s="43"/>
      <c r="E108" s="44"/>
      <c r="F108" s="53"/>
    </row>
    <row r="109" spans="1:6" ht="17.850000000000001" customHeight="1" x14ac:dyDescent="0.2">
      <c r="B109" s="42"/>
      <c r="C109" s="43"/>
      <c r="D109" s="43"/>
      <c r="E109" s="44"/>
      <c r="F109" s="53"/>
    </row>
    <row r="110" spans="1:6" ht="17.850000000000001" customHeight="1" x14ac:dyDescent="0.2">
      <c r="B110" s="42"/>
      <c r="C110" s="43"/>
      <c r="D110" s="43"/>
      <c r="E110" s="44"/>
      <c r="F110" s="53"/>
    </row>
    <row r="111" spans="1:6" ht="17.850000000000001" customHeight="1" x14ac:dyDescent="0.2">
      <c r="B111" s="42"/>
      <c r="C111" s="43"/>
      <c r="D111" s="43"/>
      <c r="E111" s="44"/>
      <c r="F111" s="53"/>
    </row>
  </sheetData>
  <sheetProtection algorithmName="SHA-512" hashValue="S/F6Ma/cq2P2Gus5+hTEqAQKUEBZdoF9ay0fijfBvryGllCtb9EZ3eQpQe5SNeNIA/OqlLkpHRtyr3xFGam7wA==" saltValue="AtMm4tp09pEf5xaiqXYonw==" spinCount="100000" sheet="1" objects="1" scenarios="1"/>
  <mergeCells count="1">
    <mergeCell ref="B5:E5"/>
  </mergeCells>
  <conditionalFormatting sqref="B7:E7 B9:E9 B11:E11 B13:E13 B15:E15 B17:E17 B19:E19 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cfRule type="expression" dxfId="172" priority="1" stopIfTrue="1">
      <formula>B7=""</formula>
    </cfRule>
  </conditionalFormatting>
  <conditionalFormatting sqref="B8:E8 B10:E10 B12:E12 B14:E14 B16:E16 B18:E18 B20:E20 B22:E22 B24:E24 B26:E26 B28:E28 B30:E30 B32:E32 B34:E34 B36:E36 B38:E38 B40:E40 B42:E42 B44:E44 B46:E46 B48:E48 B50:E50 B52:E52 B54:E54 B56:E56 B58:E58 B60:E60 B62:E62 B64:E64 B66:E66 B68:E68 B70:E70 B72:E72 B74:E74 B76:E76 B78:E78 B80:E80 B82:E82 B84:E84 B86:E86 B88:E88 B90:E90 B92:E92 B94:E94 B96:E96 B98:E98 B100:E100 B102:E102 B104:E104 B106:E106">
    <cfRule type="expression" dxfId="171" priority="4" stopIfTrue="1">
      <formula>B8=""</formula>
    </cfRule>
  </conditionalFormatting>
  <dataValidations count="3">
    <dataValidation type="date" operator="greaterThanOrEqual" allowBlank="1" showInputMessage="1" showErrorMessage="1" sqref="E7:E106" xr:uid="{7B844CCB-9EFF-4B9B-B4CF-C83BCB910800}">
      <formula1>1</formula1>
    </dataValidation>
    <dataValidation type="decimal" operator="greaterThanOrEqual" allowBlank="1" showInputMessage="1" showErrorMessage="1" sqref="E107:E1048576" xr:uid="{DC5EA9A9-2A00-47FD-87F2-E563F19FA5C6}">
      <formula1>0</formula1>
    </dataValidation>
    <dataValidation type="list" allowBlank="1" showInputMessage="1" showErrorMessage="1" sqref="D7:D106" xr:uid="{8D9E8336-DBDF-41D0-B996-E1F53D8C9B20}">
      <formula1>"Yes,No"</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0851B-EA63-4234-9F95-0D9772A0BCD0}">
  <sheetPr codeName="Blad11">
    <pageSetUpPr fitToPage="1"/>
  </sheetPr>
  <dimension ref="A1:BC27"/>
  <sheetViews>
    <sheetView zoomScaleNormal="100" workbookViewId="0"/>
  </sheetViews>
  <sheetFormatPr defaultColWidth="0" defaultRowHeight="0" customHeight="1" zeroHeight="1" x14ac:dyDescent="0.2"/>
  <cols>
    <col min="1" max="1" width="2.5" style="77" customWidth="1"/>
    <col min="2" max="2" width="18.25" style="77" customWidth="1"/>
    <col min="3" max="7" width="13.75" style="77" customWidth="1"/>
    <col min="8" max="8" width="19.375" style="77" customWidth="1"/>
    <col min="9" max="9" width="4.625" style="77" customWidth="1"/>
    <col min="10" max="15" width="10.125" style="77" hidden="1" customWidth="1"/>
    <col min="16" max="16" width="9.875" style="77" hidden="1" customWidth="1"/>
    <col min="17" max="17" width="17.875" style="77" hidden="1" customWidth="1"/>
    <col min="18" max="18" width="2.625" style="77" hidden="1" customWidth="1"/>
    <col min="19" max="19" width="37.625" style="77" hidden="1" customWidth="1"/>
    <col min="20" max="20" width="9.875" style="77" hidden="1" customWidth="1"/>
    <col min="21" max="21" width="17.875" style="77" hidden="1" customWidth="1"/>
    <col min="22" max="22" width="2.625" style="77" hidden="1" customWidth="1"/>
    <col min="23" max="23" width="28.875" style="77" hidden="1" customWidth="1"/>
    <col min="24" max="24" width="10.125" style="77" hidden="1" customWidth="1"/>
    <col min="25" max="25" width="19.375" style="77" hidden="1" customWidth="1"/>
    <col min="26" max="26" width="11.875" style="77" hidden="1" customWidth="1"/>
    <col min="27" max="27" width="2.5" style="77" hidden="1" customWidth="1"/>
    <col min="28" max="28" width="19.125" style="77" hidden="1" customWidth="1"/>
    <col min="29" max="29" width="9.875" style="77" hidden="1" customWidth="1"/>
    <col min="30" max="30" width="17.875" style="77" hidden="1" customWidth="1"/>
    <col min="31" max="31" width="2.625" style="77" hidden="1" customWidth="1"/>
    <col min="32" max="32" width="37.625" style="77" hidden="1" customWidth="1"/>
    <col min="33" max="33" width="9.875" style="77" hidden="1" customWidth="1"/>
    <col min="34" max="34" width="17.875" style="77" hidden="1" customWidth="1"/>
    <col min="35" max="35" width="2.625" style="77" hidden="1" customWidth="1"/>
    <col min="36" max="54" width="37.625" style="77" hidden="1" customWidth="1"/>
    <col min="55" max="55" width="0" style="77" hidden="1" customWidth="1"/>
    <col min="56" max="16384" width="10.125" style="77" hidden="1"/>
  </cols>
  <sheetData>
    <row r="1" spans="1:55" s="1" customFormat="1" ht="15.75" customHeight="1" x14ac:dyDescent="0.2">
      <c r="A1" s="335" t="str">
        <f>LUPKOD&amp;" "&amp;FONDNAMN</f>
        <v xml:space="preserve">LUP 2026-4 </v>
      </c>
    </row>
    <row r="2" spans="1:55" ht="7.5" customHeight="1" x14ac:dyDescent="0.2">
      <c r="A2" s="1"/>
      <c r="B2" s="1"/>
      <c r="C2" s="1"/>
      <c r="D2" s="1"/>
      <c r="E2" s="1"/>
      <c r="F2" s="1"/>
      <c r="G2" s="73"/>
      <c r="H2" s="49"/>
      <c r="I2" s="73"/>
    </row>
    <row r="3" spans="1:55" ht="39" customHeight="1" x14ac:dyDescent="0.2">
      <c r="A3" s="1"/>
      <c r="B3" s="1"/>
      <c r="C3" s="1"/>
      <c r="D3" s="1"/>
      <c r="E3" s="1"/>
      <c r="F3" s="1"/>
      <c r="G3" s="73"/>
      <c r="H3" s="49"/>
      <c r="I3" s="73"/>
    </row>
    <row r="4" spans="1:55" ht="30" customHeight="1" x14ac:dyDescent="0.2">
      <c r="A4" s="1"/>
      <c r="B4" s="294" t="s">
        <v>37</v>
      </c>
      <c r="C4" s="1"/>
      <c r="D4" s="1"/>
      <c r="E4" s="1"/>
      <c r="F4" s="1"/>
      <c r="G4" s="73"/>
      <c r="H4" s="49"/>
      <c r="I4" s="73"/>
    </row>
    <row r="5" spans="1:55" ht="54" customHeight="1" x14ac:dyDescent="0.2">
      <c r="A5" s="1"/>
      <c r="B5" s="411" t="str">
        <f>"Please complete the yellow fields in millions of "&amp;Ccy&amp;". Information about the Fund Manager refers to the legal entity specified in the reponse to question 2.1 a in the RFP." &amp;
" If the Fund Manager has a split fiscal year, enter the information in the column in which the fiscal year ends, e.g. the information for the fiscal year "&amp;TEXT(DATE(G6-1,7,1),"[$-en-US]dd MMMM, e")&amp;" to "&amp;TEXT(DATE(G6,6,30),"[$-en-US]dd MMMM, e")&amp;" is entered in column G for "&amp;G6&amp;". "</f>
        <v xml:space="preserve">Please complete the yellow fields in millions of USD. Information about the Fund Manager refers to the legal entity specified in the reponse to question 2.1 a in the RFP. If the Fund Manager has a split fiscal year, enter the information in the column in which the fiscal year ends, e.g. the information for the fiscal year 01 July, 2024 to 30 June, 2025 is entered in column G for 2025. </v>
      </c>
      <c r="C5" s="411"/>
      <c r="D5" s="411"/>
      <c r="E5" s="411"/>
      <c r="F5" s="411"/>
      <c r="G5" s="411"/>
      <c r="H5" s="411"/>
      <c r="I5" s="1"/>
    </row>
    <row r="6" spans="1:55" ht="22.5" customHeight="1" x14ac:dyDescent="0.2">
      <c r="A6" s="1"/>
      <c r="B6" s="285"/>
      <c r="C6" s="284">
        <f t="shared" ref="C6:E6" si="0">D6-1</f>
        <v>2021</v>
      </c>
      <c r="D6" s="78">
        <f t="shared" si="0"/>
        <v>2022</v>
      </c>
      <c r="E6" s="78">
        <f t="shared" si="0"/>
        <v>2023</v>
      </c>
      <c r="F6" s="78">
        <f>G6-1</f>
        <v>2024</v>
      </c>
      <c r="G6" s="78">
        <f>OneYear</f>
        <v>2025</v>
      </c>
      <c r="H6" s="78" t="str">
        <f>"Change "&amp;C6&amp;" - "&amp;G6&amp;" (%)"</f>
        <v>Change 2021 - 2025 (%)</v>
      </c>
      <c r="I6" s="1"/>
    </row>
    <row r="7" spans="1:55" s="217" customFormat="1" ht="22.5" customHeight="1" x14ac:dyDescent="0.2">
      <c r="A7" s="176"/>
      <c r="B7" s="79" t="s">
        <v>38</v>
      </c>
      <c r="C7" s="80"/>
      <c r="D7" s="81"/>
      <c r="E7" s="81"/>
      <c r="F7" s="81"/>
      <c r="G7" s="81"/>
      <c r="H7" s="82" t="str">
        <f t="shared" ref="H7:H13" si="1">IF(OR(ISBLANK(C7),ISBLANK(G7)),"N/A",IF(C7&lt;0,-(G7/C7-1),G7/C7-1))</f>
        <v>N/A</v>
      </c>
      <c r="I7" s="1"/>
      <c r="BC7" s="328"/>
    </row>
    <row r="8" spans="1:55" s="217" customFormat="1" ht="22.5" customHeight="1" x14ac:dyDescent="0.2">
      <c r="A8" s="176"/>
      <c r="B8" s="83" t="s">
        <v>39</v>
      </c>
      <c r="C8" s="84"/>
      <c r="D8" s="85"/>
      <c r="E8" s="85"/>
      <c r="F8" s="85"/>
      <c r="G8" s="85"/>
      <c r="H8" s="86" t="str">
        <f t="shared" si="1"/>
        <v>N/A</v>
      </c>
      <c r="I8" s="1"/>
    </row>
    <row r="9" spans="1:55" s="217" customFormat="1" ht="22.5" customHeight="1" x14ac:dyDescent="0.2">
      <c r="A9" s="176"/>
      <c r="B9" s="79" t="s">
        <v>40</v>
      </c>
      <c r="C9" s="87"/>
      <c r="D9" s="88"/>
      <c r="E9" s="88"/>
      <c r="F9" s="88"/>
      <c r="G9" s="88"/>
      <c r="H9" s="89" t="str">
        <f t="shared" si="1"/>
        <v>N/A</v>
      </c>
      <c r="I9" s="1"/>
    </row>
    <row r="10" spans="1:55" s="217" customFormat="1" ht="22.5" customHeight="1" x14ac:dyDescent="0.2">
      <c r="A10" s="176"/>
      <c r="B10" s="83" t="s">
        <v>41</v>
      </c>
      <c r="C10" s="84"/>
      <c r="D10" s="85"/>
      <c r="E10" s="85"/>
      <c r="F10" s="85"/>
      <c r="G10" s="85"/>
      <c r="H10" s="89" t="str">
        <f t="shared" si="1"/>
        <v>N/A</v>
      </c>
      <c r="I10" s="1"/>
    </row>
    <row r="11" spans="1:55" s="217" customFormat="1" ht="22.5" customHeight="1" x14ac:dyDescent="0.2">
      <c r="A11" s="176"/>
      <c r="B11" s="79" t="s">
        <v>42</v>
      </c>
      <c r="C11" s="87"/>
      <c r="D11" s="88"/>
      <c r="E11" s="88"/>
      <c r="F11" s="88"/>
      <c r="G11" s="88"/>
      <c r="H11" s="86" t="str">
        <f t="shared" si="1"/>
        <v>N/A</v>
      </c>
      <c r="I11" s="1"/>
    </row>
    <row r="12" spans="1:55" s="217" customFormat="1" ht="22.5" customHeight="1" x14ac:dyDescent="0.2">
      <c r="A12" s="176"/>
      <c r="B12" s="83" t="s">
        <v>43</v>
      </c>
      <c r="C12" s="84"/>
      <c r="D12" s="85"/>
      <c r="E12" s="85"/>
      <c r="F12" s="85"/>
      <c r="G12" s="85"/>
      <c r="H12" s="89" t="str">
        <f t="shared" si="1"/>
        <v>N/A</v>
      </c>
      <c r="I12" s="1"/>
    </row>
    <row r="13" spans="1:55" s="217" customFormat="1" ht="22.5" customHeight="1" x14ac:dyDescent="0.2">
      <c r="A13" s="176"/>
      <c r="B13" s="90" t="s">
        <v>44</v>
      </c>
      <c r="C13" s="91"/>
      <c r="D13" s="92"/>
      <c r="E13" s="92"/>
      <c r="F13" s="92"/>
      <c r="G13" s="92"/>
      <c r="H13" s="93" t="str">
        <f t="shared" si="1"/>
        <v>N/A</v>
      </c>
      <c r="I13" s="1"/>
    </row>
    <row r="14" spans="1:55" s="1" customFormat="1" ht="15.75" customHeight="1" x14ac:dyDescent="0.2">
      <c r="B14" s="74"/>
      <c r="C14" s="75"/>
      <c r="D14" s="75"/>
      <c r="E14" s="75"/>
      <c r="F14" s="75"/>
      <c r="G14" s="75"/>
      <c r="H14" s="75"/>
    </row>
    <row r="15" spans="1:55" s="176" customFormat="1" ht="22.5" customHeight="1" x14ac:dyDescent="0.2">
      <c r="B15" s="76"/>
      <c r="C15" s="1"/>
      <c r="D15" s="1"/>
      <c r="E15" s="1"/>
      <c r="F15" s="1"/>
      <c r="G15" s="1"/>
      <c r="H15" s="1"/>
      <c r="I15" s="1"/>
    </row>
    <row r="16" spans="1:55" s="217" customFormat="1" ht="34.35" hidden="1" customHeight="1" x14ac:dyDescent="0.2">
      <c r="B16" s="77"/>
      <c r="C16" s="77"/>
      <c r="D16" s="77"/>
      <c r="E16" s="77"/>
      <c r="F16" s="77"/>
      <c r="G16" s="77"/>
      <c r="H16" s="77"/>
      <c r="I16" s="77"/>
    </row>
    <row r="17" spans="2:9" s="217" customFormat="1" ht="34.35" hidden="1" customHeight="1" x14ac:dyDescent="0.2">
      <c r="B17" s="77"/>
      <c r="C17" s="77"/>
      <c r="D17" s="77"/>
      <c r="E17" s="77"/>
      <c r="F17" s="77"/>
      <c r="G17" s="77"/>
      <c r="H17" s="77"/>
      <c r="I17" s="77"/>
    </row>
    <row r="18" spans="2:9" s="217" customFormat="1" ht="34.35" hidden="1" customHeight="1" x14ac:dyDescent="0.2">
      <c r="B18" s="77"/>
      <c r="C18" s="77"/>
      <c r="D18" s="77"/>
      <c r="E18" s="77"/>
      <c r="F18" s="77"/>
      <c r="G18" s="77"/>
      <c r="H18" s="77"/>
      <c r="I18" s="77"/>
    </row>
    <row r="19" spans="2:9" s="217" customFormat="1" ht="34.35" hidden="1" customHeight="1" x14ac:dyDescent="0.2">
      <c r="B19" s="77"/>
      <c r="C19" s="77"/>
      <c r="D19" s="77"/>
      <c r="E19" s="77"/>
      <c r="F19" s="77"/>
      <c r="G19" s="77"/>
      <c r="H19" s="77"/>
      <c r="I19" s="77"/>
    </row>
    <row r="20" spans="2:9" s="217" customFormat="1" ht="34.35" hidden="1" customHeight="1" x14ac:dyDescent="0.2">
      <c r="B20" s="77"/>
      <c r="C20" s="77"/>
      <c r="D20" s="77"/>
      <c r="E20" s="77"/>
      <c r="F20" s="77"/>
      <c r="G20" s="77"/>
      <c r="H20" s="77"/>
      <c r="I20" s="77"/>
    </row>
    <row r="21" spans="2:9" s="217" customFormat="1" ht="34.35" hidden="1" customHeight="1" x14ac:dyDescent="0.2">
      <c r="B21" s="77"/>
      <c r="C21" s="77"/>
      <c r="D21" s="77"/>
      <c r="E21" s="77"/>
      <c r="F21" s="77"/>
      <c r="G21" s="77"/>
      <c r="H21" s="77"/>
    </row>
    <row r="22" spans="2:9" s="217" customFormat="1" ht="35.25" hidden="1" customHeight="1" x14ac:dyDescent="0.2">
      <c r="B22" s="77"/>
      <c r="C22" s="77"/>
      <c r="D22" s="77"/>
      <c r="E22" s="77"/>
      <c r="F22" s="77"/>
      <c r="G22" s="77"/>
      <c r="H22" s="77"/>
    </row>
    <row r="23" spans="2:9" ht="11.25" hidden="1" x14ac:dyDescent="0.2">
      <c r="I23" s="217"/>
    </row>
    <row r="24" spans="2:9" ht="11.25" hidden="1" customHeight="1" x14ac:dyDescent="0.2"/>
    <row r="25" spans="2:9" ht="11.25" hidden="1" customHeight="1" x14ac:dyDescent="0.2"/>
    <row r="26" spans="2:9" ht="11.25" hidden="1" customHeight="1" x14ac:dyDescent="0.2"/>
    <row r="27" spans="2:9" ht="11.25" hidden="1" customHeight="1" x14ac:dyDescent="0.2"/>
  </sheetData>
  <sheetProtection algorithmName="SHA-512" hashValue="GcrPaB9il+x6DT2ppTOakh8RPpc4R9f85lt3fN1vM9n8Il4d4JQ6DeONVZfOWAOGwP+nEelrKgbJSB20q+ihWw==" saltValue="ySyhpuHG/aF1muowC+Urcg==" spinCount="100000" sheet="1" objects="1" scenarios="1"/>
  <mergeCells count="1">
    <mergeCell ref="B5:H5"/>
  </mergeCells>
  <conditionalFormatting sqref="C7:G7">
    <cfRule type="expression" dxfId="170" priority="20" stopIfTrue="1">
      <formula>C7=""</formula>
    </cfRule>
  </conditionalFormatting>
  <conditionalFormatting sqref="C8:G8">
    <cfRule type="expression" dxfId="169" priority="29" stopIfTrue="1">
      <formula>C8=""</formula>
    </cfRule>
  </conditionalFormatting>
  <conditionalFormatting sqref="C9:G9">
    <cfRule type="expression" dxfId="168" priority="5" stopIfTrue="1">
      <formula>C9=""</formula>
    </cfRule>
  </conditionalFormatting>
  <conditionalFormatting sqref="C10:G10">
    <cfRule type="expression" dxfId="167" priority="4" stopIfTrue="1">
      <formula>C10=""</formula>
    </cfRule>
  </conditionalFormatting>
  <conditionalFormatting sqref="C11:G11">
    <cfRule type="expression" dxfId="166" priority="3" stopIfTrue="1">
      <formula>C11=""</formula>
    </cfRule>
  </conditionalFormatting>
  <conditionalFormatting sqref="C12:G12">
    <cfRule type="expression" dxfId="165" priority="2" stopIfTrue="1">
      <formula>C12=""</formula>
    </cfRule>
  </conditionalFormatting>
  <conditionalFormatting sqref="C13:G13">
    <cfRule type="expression" dxfId="164" priority="1" stopIfTrue="1">
      <formula>C13=""</formula>
    </cfRule>
  </conditionalFormatting>
  <dataValidations count="2">
    <dataValidation operator="greaterThanOrEqual" allowBlank="1" showErrorMessage="1" errorTitle="Fehler" error="Bitte wählen Sie ein gültiges Format." prompt="Value in million CHF" sqref="H7:H13" xr:uid="{B53CB4D5-E2D1-47DB-8749-760285296BA8}"/>
    <dataValidation type="decimal" operator="greaterThan" allowBlank="1" showInputMessage="1" showErrorMessage="1" sqref="C7:G13" xr:uid="{CA759A77-8EA1-43F6-B4DE-3DB65350B754}">
      <formula1>-1000000000</formula1>
    </dataValidation>
  </dataValidations>
  <pageMargins left="0.7" right="0.7" top="0.78740157499999996" bottom="0.78740157499999996"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A2C32-8BED-4DC8-B5D5-84D9663E2317}">
  <sheetPr codeName="Blad12">
    <pageSetUpPr fitToPage="1"/>
  </sheetPr>
  <dimension ref="A1:AV24"/>
  <sheetViews>
    <sheetView zoomScaleNormal="100" workbookViewId="0"/>
  </sheetViews>
  <sheetFormatPr defaultColWidth="0" defaultRowHeight="0" customHeight="1" zeroHeight="1" x14ac:dyDescent="0.2"/>
  <cols>
    <col min="1" max="1" width="2.5" style="77" customWidth="1"/>
    <col min="2" max="2" width="42.125" style="77" customWidth="1"/>
    <col min="3" max="3" width="49.125" style="77" bestFit="1" customWidth="1"/>
    <col min="4" max="4" width="39.875" style="77" customWidth="1"/>
    <col min="5" max="5" width="4.625" style="77" customWidth="1"/>
    <col min="6" max="11" width="0" style="77" hidden="1" customWidth="1"/>
    <col min="12" max="12" width="9.875" style="77" hidden="1" customWidth="1"/>
    <col min="13" max="13" width="17.875" style="77" hidden="1" customWidth="1"/>
    <col min="14" max="14" width="2.625" style="77" hidden="1" customWidth="1"/>
    <col min="15" max="15" width="37.625" style="77" hidden="1" customWidth="1"/>
    <col min="16" max="16" width="9.875" style="77" hidden="1" customWidth="1"/>
    <col min="17" max="17" width="17.875" style="77" hidden="1" customWidth="1"/>
    <col min="18" max="18" width="2.625" style="77" hidden="1" customWidth="1"/>
    <col min="19" max="19" width="28.875" style="77" hidden="1" customWidth="1"/>
    <col min="20" max="20" width="10.125" style="77" hidden="1" customWidth="1"/>
    <col min="21" max="21" width="19.375" style="77" hidden="1" customWidth="1"/>
    <col min="22" max="22" width="11.875" style="77" hidden="1" customWidth="1"/>
    <col min="23" max="23" width="2.5" style="77" hidden="1" customWidth="1"/>
    <col min="24" max="24" width="19.125" style="77" hidden="1" customWidth="1"/>
    <col min="25" max="25" width="9.875" style="77" hidden="1" customWidth="1"/>
    <col min="26" max="26" width="17.875" style="77" hidden="1" customWidth="1"/>
    <col min="27" max="27" width="2.625" style="77" hidden="1" customWidth="1"/>
    <col min="28" max="28" width="37.625" style="77" hidden="1" customWidth="1"/>
    <col min="29" max="29" width="9.875" style="77" hidden="1" customWidth="1"/>
    <col min="30" max="30" width="17.875" style="77" hidden="1" customWidth="1"/>
    <col min="31" max="31" width="2.625" style="77" hidden="1" customWidth="1"/>
    <col min="32" max="48" width="37.625" style="77" hidden="1" customWidth="1"/>
    <col min="49" max="16384" width="10.125" style="77" hidden="1"/>
  </cols>
  <sheetData>
    <row r="1" spans="1:9" s="1" customFormat="1" ht="15.75" customHeight="1" x14ac:dyDescent="0.2">
      <c r="A1" s="335" t="str">
        <f>LUPKOD&amp;" "&amp;FONDNAMN</f>
        <v xml:space="preserve">LUP 2026-4 </v>
      </c>
    </row>
    <row r="2" spans="1:9" ht="7.5" customHeight="1" x14ac:dyDescent="0.2">
      <c r="A2" s="1"/>
      <c r="B2" s="1"/>
      <c r="C2" s="1"/>
      <c r="D2" s="1"/>
      <c r="E2" s="1"/>
      <c r="F2" s="73"/>
      <c r="G2" s="49"/>
    </row>
    <row r="3" spans="1:9" ht="39" customHeight="1" x14ac:dyDescent="0.2">
      <c r="A3" s="1"/>
      <c r="B3" s="1"/>
      <c r="C3" s="1"/>
      <c r="D3" s="1"/>
      <c r="E3" s="1"/>
      <c r="F3" s="73"/>
      <c r="G3" s="49"/>
    </row>
    <row r="4" spans="1:9" ht="30" customHeight="1" x14ac:dyDescent="0.2">
      <c r="A4" s="1"/>
      <c r="B4" s="294" t="s">
        <v>45</v>
      </c>
      <c r="C4" s="1"/>
      <c r="D4" s="1"/>
      <c r="E4" s="1"/>
      <c r="F4" s="73"/>
      <c r="G4" s="49"/>
    </row>
    <row r="5" spans="1:9" ht="22.5" customHeight="1" x14ac:dyDescent="0.2">
      <c r="A5" s="1"/>
      <c r="B5" s="409" t="s">
        <v>206</v>
      </c>
      <c r="C5" s="409"/>
      <c r="D5" s="409"/>
      <c r="E5" s="1"/>
    </row>
    <row r="6" spans="1:9" ht="22.5" customHeight="1" x14ac:dyDescent="0.2">
      <c r="A6" s="1"/>
      <c r="B6" s="95"/>
      <c r="C6" s="96" t="str">
        <f>"Assets under management (m"&amp;Ccy&amp;") as of "&amp;DataDateStr</f>
        <v>Assets under management (mUSD) as of 30 September 2026</v>
      </c>
      <c r="D6" s="96" t="s">
        <v>46</v>
      </c>
      <c r="E6" s="1"/>
    </row>
    <row r="7" spans="1:9" s="217" customFormat="1" ht="22.5" customHeight="1" x14ac:dyDescent="0.2">
      <c r="A7" s="176"/>
      <c r="B7" s="97" t="s">
        <v>47</v>
      </c>
      <c r="C7" s="98"/>
      <c r="D7" s="99"/>
      <c r="E7" s="1"/>
    </row>
    <row r="8" spans="1:9" s="217" customFormat="1" ht="22.5" customHeight="1" x14ac:dyDescent="0.2">
      <c r="A8" s="176"/>
      <c r="B8" s="100" t="s">
        <v>48</v>
      </c>
      <c r="C8" s="101"/>
      <c r="D8" s="102"/>
      <c r="E8" s="1"/>
    </row>
    <row r="9" spans="1:9" s="217" customFormat="1" ht="22.5" customHeight="1" x14ac:dyDescent="0.2">
      <c r="A9" s="176"/>
      <c r="B9" s="103" t="s">
        <v>49</v>
      </c>
      <c r="C9" s="104"/>
      <c r="D9" s="105"/>
      <c r="E9" s="1"/>
    </row>
    <row r="10" spans="1:9" s="1" customFormat="1" ht="22.5" customHeight="1" x14ac:dyDescent="0.2">
      <c r="B10" s="75"/>
      <c r="C10" s="75"/>
      <c r="D10" s="75"/>
      <c r="E10" s="75"/>
      <c r="F10" s="75"/>
      <c r="G10" s="75"/>
      <c r="H10" s="75"/>
    </row>
    <row r="11" spans="1:9" s="176" customFormat="1" ht="34.35" hidden="1" customHeight="1" x14ac:dyDescent="0.2">
      <c r="B11" s="94"/>
      <c r="C11" s="1"/>
      <c r="D11" s="1"/>
      <c r="E11" s="1"/>
      <c r="F11" s="1"/>
      <c r="G11" s="1"/>
      <c r="H11" s="1"/>
      <c r="I11" s="1"/>
    </row>
    <row r="12" spans="1:9" s="217" customFormat="1" ht="35.25" hidden="1" customHeight="1" x14ac:dyDescent="0.2">
      <c r="B12" s="77"/>
      <c r="C12" s="77"/>
      <c r="D12" s="77"/>
    </row>
    <row r="13" spans="1:9" ht="11.25" hidden="1" x14ac:dyDescent="0.2">
      <c r="E13" s="217"/>
    </row>
    <row r="14" spans="1:9" ht="11.25" hidden="1" customHeight="1" x14ac:dyDescent="0.2"/>
    <row r="15" spans="1:9" ht="11.25" hidden="1" customHeight="1" x14ac:dyDescent="0.2"/>
    <row r="16" spans="1:9" ht="11.25" hidden="1" customHeight="1" x14ac:dyDescent="0.2"/>
    <row r="17" ht="11.25"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row r="24" ht="12" hidden="1" customHeight="1" x14ac:dyDescent="0.2"/>
  </sheetData>
  <sheetProtection algorithmName="SHA-512" hashValue="7tUQRJblzE4JYUw1zlhVcz4A4PIWvSJxYVRnF5oYRGZp5bwFNpCrVFUg6oXmngS/tfMk76qNjnXZ1q9oqJWVfg==" saltValue="KC4nD3kBGxovOXwXJxR8Vg==" spinCount="100000" sheet="1" objects="1" scenarios="1"/>
  <mergeCells count="1">
    <mergeCell ref="B5:D5"/>
  </mergeCells>
  <conditionalFormatting sqref="C7:D7">
    <cfRule type="expression" dxfId="163" priority="7" stopIfTrue="1">
      <formula>C7=""</formula>
    </cfRule>
  </conditionalFormatting>
  <conditionalFormatting sqref="C8:D8">
    <cfRule type="expression" dxfId="162" priority="6" stopIfTrue="1">
      <formula>C8=""</formula>
    </cfRule>
  </conditionalFormatting>
  <conditionalFormatting sqref="C9:D9">
    <cfRule type="expression" dxfId="161" priority="5" stopIfTrue="1">
      <formula>C9=""</formula>
    </cfRule>
  </conditionalFormatting>
  <dataValidations count="1">
    <dataValidation type="decimal" operator="greaterThanOrEqual" allowBlank="1" showInputMessage="1" showErrorMessage="1" sqref="C7:D9" xr:uid="{1D294F34-B908-40C7-8984-FFFE929FBEF3}">
      <formula1>0</formula1>
    </dataValidation>
  </dataValidations>
  <pageMargins left="0.7" right="0.7" top="0.78740157499999996" bottom="0.78740157499999996" header="0.3" footer="0.3"/>
  <pageSetup paperSize="9" scale="9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AFAAA-6A40-488D-B035-08A4597BD58B}">
  <sheetPr codeName="Blad13">
    <pageSetUpPr fitToPage="1"/>
  </sheetPr>
  <dimension ref="A1:BC22"/>
  <sheetViews>
    <sheetView zoomScaleNormal="100" workbookViewId="0"/>
  </sheetViews>
  <sheetFormatPr defaultColWidth="0" defaultRowHeight="11.25" zeroHeight="1" x14ac:dyDescent="0.2"/>
  <cols>
    <col min="1" max="1" width="2.5" style="77" customWidth="1"/>
    <col min="2" max="2" width="34.375" style="77" customWidth="1"/>
    <col min="3" max="7" width="13.125" style="77" customWidth="1"/>
    <col min="8" max="8" width="20" style="77" customWidth="1"/>
    <col min="9" max="9" width="4.625" style="77" customWidth="1"/>
    <col min="10" max="15" width="0" style="77" hidden="1" customWidth="1"/>
    <col min="16" max="16" width="9.875" style="77" hidden="1" customWidth="1"/>
    <col min="17" max="17" width="17.875" style="77" hidden="1" customWidth="1"/>
    <col min="18" max="18" width="2.625" style="77" hidden="1" customWidth="1"/>
    <col min="19" max="19" width="37.625" style="77" hidden="1" customWidth="1"/>
    <col min="20" max="20" width="9.875" style="77" hidden="1" customWidth="1"/>
    <col min="21" max="21" width="17.875" style="77" hidden="1" customWidth="1"/>
    <col min="22" max="22" width="2.625" style="77" hidden="1" customWidth="1"/>
    <col min="23" max="23" width="28.875" style="77" hidden="1" customWidth="1"/>
    <col min="24" max="24" width="10.125" style="77" hidden="1" customWidth="1"/>
    <col min="25" max="25" width="19.375" style="77" hidden="1" customWidth="1"/>
    <col min="26" max="26" width="11.875" style="77" hidden="1" customWidth="1"/>
    <col min="27" max="27" width="2.5" style="77" hidden="1" customWidth="1"/>
    <col min="28" max="28" width="19.125" style="77" hidden="1" customWidth="1"/>
    <col min="29" max="29" width="9.875" style="77" hidden="1" customWidth="1"/>
    <col min="30" max="30" width="17.875" style="77" hidden="1" customWidth="1"/>
    <col min="31" max="31" width="2.625" style="77" hidden="1" customWidth="1"/>
    <col min="32" max="32" width="37.625" style="77" hidden="1" customWidth="1"/>
    <col min="33" max="33" width="9.875" style="77" hidden="1" customWidth="1"/>
    <col min="34" max="34" width="17.875" style="77" hidden="1" customWidth="1"/>
    <col min="35" max="35" width="2.625" style="77" hidden="1" customWidth="1"/>
    <col min="36" max="55" width="37.625" style="77" hidden="1" customWidth="1"/>
    <col min="56" max="16384" width="10.125" style="77" hidden="1"/>
  </cols>
  <sheetData>
    <row r="1" spans="1:9" s="1" customFormat="1" ht="15.75" customHeight="1" x14ac:dyDescent="0.2">
      <c r="A1" s="335" t="str">
        <f>LUPKOD&amp;" "&amp;FONDNAMN</f>
        <v xml:space="preserve">LUP 2026-4 </v>
      </c>
    </row>
    <row r="2" spans="1:9" ht="7.5" customHeight="1" x14ac:dyDescent="0.2">
      <c r="A2" s="1"/>
      <c r="B2" s="1"/>
      <c r="C2" s="1"/>
      <c r="D2" s="1"/>
      <c r="E2" s="1"/>
      <c r="F2" s="1"/>
      <c r="G2" s="1"/>
      <c r="H2" s="73"/>
      <c r="I2" s="49"/>
    </row>
    <row r="3" spans="1:9" ht="39" customHeight="1" x14ac:dyDescent="0.25">
      <c r="A3" s="1"/>
      <c r="B3" s="1"/>
      <c r="C3" s="1"/>
      <c r="D3" s="1"/>
      <c r="E3" s="1"/>
      <c r="F3" s="188"/>
      <c r="G3" s="1"/>
      <c r="H3" s="73"/>
      <c r="I3" s="49"/>
    </row>
    <row r="4" spans="1:9" ht="30" customHeight="1" x14ac:dyDescent="0.2">
      <c r="A4" s="1"/>
      <c r="B4" s="294" t="s">
        <v>50</v>
      </c>
      <c r="C4" s="1"/>
      <c r="D4" s="1"/>
      <c r="E4" s="1"/>
      <c r="F4" s="1"/>
      <c r="G4" s="1"/>
      <c r="H4" s="73"/>
      <c r="I4" s="49"/>
    </row>
    <row r="5" spans="1:9" ht="45" customHeight="1" x14ac:dyDescent="0.2">
      <c r="A5" s="1"/>
      <c r="B5" s="411" t="str">
        <f>"Please complete the yellow fields. Information about the Fund Manager refers to the legal entity specified in the reponse to question 2.1 a in the RFP. If the Fund Manager has been active for less than five years as of "&amp;DataDateStr&amp;", enter the information for the period during which the Fund Manager has been active. Please refer to the Procurement Guidelines for definitions of Accounts and Group of Companies."</f>
        <v>Please complete the yellow fields. Information about the Fund Manager refers to the legal entity specified in the reponse to question 2.1 a in the RFP. If the Fund Manager has been active for less than five years as of 30 September 2026, enter the information for the period during which the Fund Manager has been active. Please refer to the Procurement Guidelines for definitions of Accounts and Group of Companies.</v>
      </c>
      <c r="C5" s="411"/>
      <c r="D5" s="411"/>
      <c r="E5" s="411"/>
      <c r="F5" s="411"/>
      <c r="G5" s="411"/>
      <c r="H5" s="411"/>
      <c r="I5" s="1"/>
    </row>
    <row r="6" spans="1:9" ht="33.75" customHeight="1" x14ac:dyDescent="0.2">
      <c r="A6" s="1"/>
      <c r="B6" s="106"/>
      <c r="C6" s="2">
        <f t="shared" ref="C6:E6" si="0">DATE(YEAR(D6)-1,MONTH(D6),DAY(D6))</f>
        <v>44834</v>
      </c>
      <c r="D6" s="2">
        <f t="shared" si="0"/>
        <v>45199</v>
      </c>
      <c r="E6" s="2">
        <f t="shared" si="0"/>
        <v>45565</v>
      </c>
      <c r="F6" s="2">
        <f>DATE(YEAR(G6)-1,MONTH(G6),DAY(G6))</f>
        <v>45930</v>
      </c>
      <c r="G6" s="2">
        <f>DataDate</f>
        <v>46295</v>
      </c>
      <c r="H6" s="2" t="str">
        <f>"Change from "&amp;TEXT(C6,"e-MM-dd")&amp;" to "&amp;TEXT(G6,"e-MM-dd")&amp;" (%)"</f>
        <v>Change from 2022-09-30 to 2026-09-30 (%)</v>
      </c>
      <c r="I6" s="1"/>
    </row>
    <row r="7" spans="1:9" s="217" customFormat="1" ht="22.5" customHeight="1" x14ac:dyDescent="0.2">
      <c r="A7" s="176"/>
      <c r="B7" s="313" t="str">
        <f>"Total assets under management (m"&amp;Ccy&amp;")"</f>
        <v>Total assets under management (mUSD)</v>
      </c>
      <c r="C7" s="107"/>
      <c r="D7" s="107"/>
      <c r="E7" s="107"/>
      <c r="F7" s="107"/>
      <c r="G7" s="107"/>
      <c r="H7" s="108" t="str">
        <f>IF(OR(ISBLANK(C7),ISBLANK(G7)),"N/A",IF(C7&lt;0,-(G7/C7-1),G7/C7-1))</f>
        <v>N/A</v>
      </c>
      <c r="I7" s="1"/>
    </row>
    <row r="8" spans="1:9" s="217" customFormat="1" ht="22.5" customHeight="1" x14ac:dyDescent="0.2">
      <c r="A8" s="176"/>
      <c r="B8" s="314" t="s">
        <v>51</v>
      </c>
      <c r="C8" s="109"/>
      <c r="D8" s="109"/>
      <c r="E8" s="109"/>
      <c r="F8" s="109"/>
      <c r="G8" s="109"/>
      <c r="H8" s="110" t="str">
        <f>IF(OR(ISBLANK(C8),ISBLANK(G8)),"N/A",IF(C8&lt;0,-(G8/C8-1),G8/C8-1))</f>
        <v>N/A</v>
      </c>
      <c r="I8" s="1"/>
    </row>
    <row r="9" spans="1:9" s="217" customFormat="1" ht="51" x14ac:dyDescent="0.2">
      <c r="A9" s="176"/>
      <c r="B9" s="315" t="s">
        <v>52</v>
      </c>
      <c r="C9" s="382"/>
      <c r="D9" s="382"/>
      <c r="E9" s="382"/>
      <c r="F9" s="382"/>
      <c r="G9" s="382"/>
      <c r="H9" s="406"/>
      <c r="I9" s="1"/>
    </row>
    <row r="10" spans="1:9" s="217" customFormat="1" ht="45" customHeight="1" x14ac:dyDescent="0.2">
      <c r="A10" s="176"/>
      <c r="B10" s="316" t="s">
        <v>53</v>
      </c>
      <c r="C10" s="381"/>
      <c r="D10" s="381"/>
      <c r="E10" s="381"/>
      <c r="F10" s="381"/>
      <c r="G10" s="381"/>
      <c r="H10" s="407"/>
      <c r="I10" s="1"/>
    </row>
    <row r="11" spans="1:9" s="176" customFormat="1" ht="22.5" customHeight="1" x14ac:dyDescent="0.2">
      <c r="B11" s="372"/>
      <c r="C11" s="372"/>
      <c r="D11" s="372"/>
      <c r="E11" s="372"/>
      <c r="F11" s="372"/>
      <c r="G11" s="372"/>
      <c r="H11" s="27"/>
    </row>
    <row r="12" spans="1:9" s="176" customFormat="1" ht="45" hidden="1" customHeight="1" x14ac:dyDescent="0.2">
      <c r="B12" s="372"/>
      <c r="C12" s="372"/>
      <c r="D12" s="372"/>
      <c r="E12" s="372"/>
      <c r="F12" s="372"/>
      <c r="G12" s="372"/>
      <c r="H12" s="27"/>
      <c r="I12" s="1"/>
    </row>
    <row r="13" spans="1:9" s="1" customFormat="1" hidden="1" x14ac:dyDescent="0.2">
      <c r="B13" s="75"/>
      <c r="C13" s="75"/>
      <c r="D13" s="75"/>
      <c r="E13" s="75"/>
      <c r="F13" s="75"/>
      <c r="G13" s="75"/>
      <c r="H13" s="75"/>
    </row>
    <row r="14" spans="1:9" s="176" customFormat="1" hidden="1" x14ac:dyDescent="0.2">
      <c r="B14" s="76"/>
      <c r="C14" s="1"/>
      <c r="D14" s="1"/>
      <c r="E14" s="1"/>
      <c r="F14" s="1"/>
      <c r="G14" s="1"/>
      <c r="H14" s="1"/>
      <c r="I14" s="1" t="s">
        <v>54</v>
      </c>
    </row>
    <row r="15" spans="1:9" s="217" customFormat="1" hidden="1" x14ac:dyDescent="0.2">
      <c r="B15" s="77"/>
      <c r="C15" s="77"/>
      <c r="D15" s="77"/>
      <c r="E15" s="77"/>
      <c r="F15" s="77"/>
      <c r="G15" s="77"/>
      <c r="H15" s="77"/>
      <c r="I15" s="77"/>
    </row>
    <row r="16" spans="1:9" s="217" customFormat="1" hidden="1" x14ac:dyDescent="0.2">
      <c r="B16" s="77"/>
      <c r="C16" s="77"/>
      <c r="D16" s="77"/>
      <c r="E16" s="77"/>
      <c r="F16" s="77"/>
      <c r="G16" s="77"/>
      <c r="H16" s="77"/>
      <c r="I16" s="77"/>
    </row>
    <row r="17" spans="2:9" s="217" customFormat="1" hidden="1" x14ac:dyDescent="0.2">
      <c r="B17" s="77"/>
      <c r="C17" s="77"/>
      <c r="D17" s="77"/>
      <c r="E17" s="77"/>
      <c r="F17" s="77"/>
      <c r="G17" s="77"/>
      <c r="H17" s="77"/>
      <c r="I17" s="77"/>
    </row>
    <row r="18" spans="2:9" s="217" customFormat="1" hidden="1" x14ac:dyDescent="0.2">
      <c r="B18" s="77"/>
      <c r="C18" s="77"/>
      <c r="D18" s="77"/>
      <c r="E18" s="77"/>
      <c r="F18" s="77"/>
      <c r="G18" s="77"/>
      <c r="H18" s="77"/>
      <c r="I18" s="77"/>
    </row>
    <row r="19" spans="2:9" s="217" customFormat="1" hidden="1" x14ac:dyDescent="0.2">
      <c r="B19" s="77"/>
      <c r="C19" s="77"/>
      <c r="D19" s="77"/>
      <c r="E19" s="77"/>
      <c r="F19" s="77"/>
      <c r="G19" s="77"/>
      <c r="H19" s="77"/>
      <c r="I19" s="77"/>
    </row>
    <row r="20" spans="2:9" s="217" customFormat="1" hidden="1" x14ac:dyDescent="0.2">
      <c r="B20" s="77"/>
      <c r="C20" s="77"/>
      <c r="D20" s="77"/>
      <c r="E20" s="77"/>
      <c r="F20" s="77"/>
      <c r="G20" s="77"/>
      <c r="H20" s="77"/>
    </row>
    <row r="21" spans="2:9" s="217" customFormat="1" hidden="1" x14ac:dyDescent="0.2">
      <c r="B21" s="77"/>
      <c r="C21" s="77"/>
      <c r="D21" s="77"/>
      <c r="E21" s="77"/>
      <c r="F21" s="77"/>
      <c r="G21" s="77"/>
      <c r="H21" s="77"/>
    </row>
    <row r="22" spans="2:9" hidden="1" x14ac:dyDescent="0.2">
      <c r="I22" s="217"/>
    </row>
  </sheetData>
  <sheetProtection algorithmName="SHA-512" hashValue="fWEuZ6WM7Cq8vdSHhkVSuUsXSHScy1PJVpLu4aNv9OL70t6JWXNZjzSNwixlWNN8VmFoICqzEMCnpwgSA6PP4A==" saltValue="1LtEwWiZnHwXG6hN2Nm8LQ==" spinCount="100000" sheet="1" objects="1" scenarios="1"/>
  <mergeCells count="1">
    <mergeCell ref="B5:H5"/>
  </mergeCells>
  <conditionalFormatting sqref="C7:G7">
    <cfRule type="expression" dxfId="160" priority="3" stopIfTrue="1">
      <formula>C7=""</formula>
    </cfRule>
  </conditionalFormatting>
  <conditionalFormatting sqref="C8:G8">
    <cfRule type="expression" dxfId="159" priority="9" stopIfTrue="1">
      <formula>C8=""</formula>
    </cfRule>
  </conditionalFormatting>
  <conditionalFormatting sqref="C9:G9">
    <cfRule type="expression" dxfId="158" priority="1" stopIfTrue="1">
      <formula>C9=""</formula>
    </cfRule>
  </conditionalFormatting>
  <conditionalFormatting sqref="C10:G10">
    <cfRule type="expression" dxfId="157" priority="7" stopIfTrue="1">
      <formula>C10=""</formula>
    </cfRule>
  </conditionalFormatting>
  <dataValidations count="3">
    <dataValidation type="decimal" operator="greaterThanOrEqual" allowBlank="1" showErrorMessage="1" prompt="Value in million CHF" sqref="C10:G10 C8:G8" xr:uid="{61FF9FCE-C728-4659-B7FB-ED72F7E5B753}">
      <formula1>0</formula1>
    </dataValidation>
    <dataValidation operator="greaterThanOrEqual" allowBlank="1" showErrorMessage="1" errorTitle="Fehler" error="Bitte wählen Sie ein gültiges Format." prompt="Value in million CHF" sqref="H7:H12" xr:uid="{3B14F23A-4B85-4A25-BAD6-F38F3CD27317}"/>
    <dataValidation type="decimal" operator="greaterThanOrEqual" allowBlank="1" showInputMessage="1" showErrorMessage="1" sqref="C7:G7 C9:G9" xr:uid="{2C248CD9-1049-4ADC-AB29-E56B975B325B}">
      <formula1>0</formula1>
    </dataValidation>
  </dataValidations>
  <pageMargins left="0.7" right="0.7" top="0.78740157499999996" bottom="0.78740157499999996"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CA69C-FA8E-4D8B-BE39-7523EE6F13BB}">
  <sheetPr codeName="Blad14">
    <pageSetUpPr fitToPage="1"/>
  </sheetPr>
  <dimension ref="A1:AV24"/>
  <sheetViews>
    <sheetView zoomScaleNormal="100" workbookViewId="0"/>
  </sheetViews>
  <sheetFormatPr defaultColWidth="0" defaultRowHeight="0" customHeight="1" zeroHeight="1" x14ac:dyDescent="0.2"/>
  <cols>
    <col min="1" max="1" width="2.5" style="77" customWidth="1"/>
    <col min="2" max="5" width="30.625" style="77" customWidth="1"/>
    <col min="6" max="6" width="4.625" style="77" customWidth="1"/>
    <col min="7" max="12" width="0" style="77" hidden="1" customWidth="1"/>
    <col min="13" max="13" width="9.875" style="77" hidden="1" customWidth="1"/>
    <col min="14" max="14" width="17.875" style="77" hidden="1" customWidth="1"/>
    <col min="15" max="15" width="2.625" style="77" hidden="1" customWidth="1"/>
    <col min="16" max="16" width="37.625" style="77" hidden="1" customWidth="1"/>
    <col min="17" max="17" width="9.875" style="77" hidden="1" customWidth="1"/>
    <col min="18" max="18" width="17.875" style="77" hidden="1" customWidth="1"/>
    <col min="19" max="19" width="2.625" style="77" hidden="1" customWidth="1"/>
    <col min="20" max="20" width="28.875" style="77" hidden="1" customWidth="1"/>
    <col min="21" max="21" width="10.125" style="77" hidden="1" customWidth="1"/>
    <col min="22" max="22" width="19.375" style="77" hidden="1" customWidth="1"/>
    <col min="23" max="23" width="11.875" style="77" hidden="1" customWidth="1"/>
    <col min="24" max="24" width="2.5" style="77" hidden="1" customWidth="1"/>
    <col min="25" max="25" width="19.125" style="77" hidden="1" customWidth="1"/>
    <col min="26" max="26" width="9.875" style="77" hidden="1" customWidth="1"/>
    <col min="27" max="27" width="17.875" style="77" hidden="1" customWidth="1"/>
    <col min="28" max="28" width="2.625" style="77" hidden="1" customWidth="1"/>
    <col min="29" max="29" width="37.625" style="77" hidden="1" customWidth="1"/>
    <col min="30" max="30" width="9.875" style="77" hidden="1" customWidth="1"/>
    <col min="31" max="31" width="17.875" style="77" hidden="1" customWidth="1"/>
    <col min="32" max="32" width="2.625" style="77" hidden="1" customWidth="1"/>
    <col min="33" max="48" width="37.625" style="77" hidden="1" customWidth="1"/>
    <col min="49" max="16384" width="10.125" style="77" hidden="1"/>
  </cols>
  <sheetData>
    <row r="1" spans="1:10" s="1" customFormat="1" ht="15.75" customHeight="1" x14ac:dyDescent="0.2">
      <c r="A1" s="335" t="str">
        <f>LUPKOD&amp;" "&amp;FONDNAMN</f>
        <v xml:space="preserve">LUP 2026-4 </v>
      </c>
    </row>
    <row r="2" spans="1:10" ht="7.5" customHeight="1" x14ac:dyDescent="0.2">
      <c r="A2" s="1"/>
      <c r="B2" s="1"/>
      <c r="C2" s="1"/>
      <c r="D2" s="1"/>
      <c r="E2" s="1"/>
      <c r="F2" s="1"/>
      <c r="G2" s="73"/>
      <c r="H2" s="49"/>
    </row>
    <row r="3" spans="1:10" ht="39" customHeight="1" x14ac:dyDescent="0.2">
      <c r="A3" s="1"/>
      <c r="B3" s="1"/>
      <c r="C3" s="1"/>
      <c r="D3" s="1"/>
      <c r="E3" s="1"/>
      <c r="F3" s="1"/>
      <c r="G3" s="73"/>
      <c r="H3" s="49"/>
    </row>
    <row r="4" spans="1:10" ht="30" customHeight="1" x14ac:dyDescent="0.2">
      <c r="A4" s="1"/>
      <c r="B4" s="294" t="s">
        <v>55</v>
      </c>
      <c r="C4" s="1"/>
      <c r="D4" s="1"/>
      <c r="E4" s="1"/>
      <c r="F4" s="1"/>
      <c r="G4" s="73"/>
      <c r="H4" s="49"/>
    </row>
    <row r="5" spans="1:10" ht="36.950000000000003" customHeight="1" x14ac:dyDescent="0.2">
      <c r="A5" s="1"/>
      <c r="B5" s="409" t="s">
        <v>207</v>
      </c>
      <c r="C5" s="409"/>
      <c r="D5" s="409"/>
      <c r="E5" s="409"/>
      <c r="F5" s="1"/>
    </row>
    <row r="6" spans="1:10" ht="33.75" customHeight="1" x14ac:dyDescent="0.2">
      <c r="A6" s="1"/>
      <c r="B6" s="95"/>
      <c r="C6" s="96" t="str">
        <f>"Assets under management (m"&amp;Ccy&amp;") as of "&amp;DataDateStr</f>
        <v>Assets under management (mUSD) as of 30 September 2026</v>
      </c>
      <c r="D6" s="203" t="s">
        <v>46</v>
      </c>
      <c r="E6" s="203" t="s">
        <v>56</v>
      </c>
      <c r="F6" s="1"/>
    </row>
    <row r="7" spans="1:10" s="217" customFormat="1" ht="22.5" customHeight="1" x14ac:dyDescent="0.2">
      <c r="A7" s="176"/>
      <c r="B7" s="97" t="s">
        <v>57</v>
      </c>
      <c r="C7" s="98"/>
      <c r="D7" s="99"/>
      <c r="E7" s="113"/>
      <c r="F7" s="1"/>
    </row>
    <row r="8" spans="1:10" s="217" customFormat="1" ht="22.5" customHeight="1" x14ac:dyDescent="0.2">
      <c r="A8" s="176"/>
      <c r="B8" s="114" t="s">
        <v>58</v>
      </c>
      <c r="C8" s="101"/>
      <c r="D8" s="102"/>
      <c r="E8" s="115"/>
      <c r="F8" s="1"/>
    </row>
    <row r="9" spans="1:10" s="217" customFormat="1" ht="22.5" customHeight="1" x14ac:dyDescent="0.2">
      <c r="A9" s="176"/>
      <c r="B9" s="116" t="s">
        <v>59</v>
      </c>
      <c r="C9" s="104"/>
      <c r="D9" s="105"/>
      <c r="E9" s="117"/>
      <c r="F9" s="1"/>
    </row>
    <row r="10" spans="1:10" s="1" customFormat="1" ht="22.5" customHeight="1" x14ac:dyDescent="0.2">
      <c r="B10" s="75"/>
      <c r="C10" s="75"/>
      <c r="D10" s="75"/>
      <c r="E10" s="75"/>
      <c r="F10" s="75"/>
      <c r="G10" s="75"/>
      <c r="H10" s="75"/>
      <c r="I10" s="75"/>
    </row>
    <row r="11" spans="1:10" s="176" customFormat="1" ht="34.35" hidden="1" customHeight="1" x14ac:dyDescent="0.2">
      <c r="B11" s="76"/>
      <c r="C11" s="1"/>
      <c r="D11" s="1"/>
      <c r="E11" s="1"/>
      <c r="F11" s="1"/>
      <c r="G11" s="1"/>
      <c r="H11" s="1"/>
      <c r="I11" s="1"/>
      <c r="J11" s="1"/>
    </row>
    <row r="12" spans="1:10" s="217" customFormat="1" ht="35.25" hidden="1" customHeight="1" x14ac:dyDescent="0.2">
      <c r="B12" s="77"/>
      <c r="C12" s="77"/>
      <c r="D12" s="77"/>
      <c r="E12" s="77"/>
    </row>
    <row r="13" spans="1:10" ht="11.25" hidden="1" x14ac:dyDescent="0.2">
      <c r="F13" s="217"/>
    </row>
    <row r="14" spans="1:10" ht="11.25" hidden="1" customHeight="1" x14ac:dyDescent="0.2"/>
    <row r="15" spans="1:10" ht="11.25" hidden="1" customHeight="1" x14ac:dyDescent="0.2"/>
    <row r="16" spans="1:10" ht="11.25" hidden="1" customHeight="1" x14ac:dyDescent="0.2"/>
    <row r="17" ht="11.25"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row r="24" ht="12" hidden="1" customHeight="1" x14ac:dyDescent="0.2"/>
  </sheetData>
  <sheetProtection algorithmName="SHA-512" hashValue="E2a9zAHMauCbM9Iaw6ctnus3Gcvz00iOgQaSPjJBDGKs4VQKXLtD64OMTsiU2CA6yV4IEUwccOtVNQjB1MpRqw==" saltValue="BQ6pIJz5KgElPO5yOEQqKw==" spinCount="100000" sheet="1" objects="1" scenarios="1"/>
  <mergeCells count="1">
    <mergeCell ref="B5:E5"/>
  </mergeCells>
  <conditionalFormatting sqref="C7:E7">
    <cfRule type="expression" dxfId="156" priority="3" stopIfTrue="1">
      <formula>C7=""</formula>
    </cfRule>
  </conditionalFormatting>
  <conditionalFormatting sqref="C8:E8">
    <cfRule type="expression" dxfId="155" priority="2" stopIfTrue="1">
      <formula>C8=""</formula>
    </cfRule>
  </conditionalFormatting>
  <conditionalFormatting sqref="C9:E9">
    <cfRule type="expression" dxfId="154" priority="1" stopIfTrue="1">
      <formula>C9=""</formula>
    </cfRule>
  </conditionalFormatting>
  <dataValidations count="1">
    <dataValidation type="decimal" operator="greaterThanOrEqual" allowBlank="1" showInputMessage="1" showErrorMessage="1" sqref="C7:D9" xr:uid="{6BDD0BE1-7B5C-47D6-879A-016DB77993A1}">
      <formula1>0</formula1>
    </dataValidation>
  </dataValidations>
  <pageMargins left="0.7" right="0.7" top="0.78740157499999996" bottom="0.78740157499999996" header="0.3" footer="0.3"/>
  <pageSetup paperSize="9" scale="7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0AA0E-41C6-408F-AFAB-1ACB0E06EBB0}">
  <sheetPr codeName="Blad15">
    <pageSetUpPr fitToPage="1"/>
  </sheetPr>
  <dimension ref="A1:AX36"/>
  <sheetViews>
    <sheetView zoomScaleNormal="100" workbookViewId="0"/>
  </sheetViews>
  <sheetFormatPr defaultColWidth="0" defaultRowHeight="0" customHeight="1" zeroHeight="1" x14ac:dyDescent="0.2"/>
  <cols>
    <col min="1" max="1" width="2.5" style="77" customWidth="1"/>
    <col min="2" max="2" width="51.25" style="77" customWidth="1"/>
    <col min="3" max="3" width="21.75" style="77" customWidth="1"/>
    <col min="4" max="7" width="16.25" style="77" customWidth="1"/>
    <col min="8" max="8" width="4.625" style="77" customWidth="1"/>
    <col min="9" max="14" width="0" style="77" hidden="1" customWidth="1"/>
    <col min="15" max="15" width="9.875" style="77" hidden="1" customWidth="1"/>
    <col min="16" max="16" width="17.875" style="77" hidden="1" customWidth="1"/>
    <col min="17" max="17" width="2.625" style="77" hidden="1" customWidth="1"/>
    <col min="18" max="18" width="37.625" style="77" hidden="1" customWidth="1"/>
    <col min="19" max="19" width="9.875" style="77" hidden="1" customWidth="1"/>
    <col min="20" max="20" width="17.875" style="77" hidden="1" customWidth="1"/>
    <col min="21" max="21" width="2.625" style="77" hidden="1" customWidth="1"/>
    <col min="22" max="22" width="28.875" style="77" hidden="1" customWidth="1"/>
    <col min="23" max="23" width="10.125" style="77" hidden="1" customWidth="1"/>
    <col min="24" max="24" width="19.375" style="77" hidden="1" customWidth="1"/>
    <col min="25" max="25" width="11.875" style="77" hidden="1" customWidth="1"/>
    <col min="26" max="26" width="2.5" style="77" hidden="1" customWidth="1"/>
    <col min="27" max="27" width="19.125" style="77" hidden="1" customWidth="1"/>
    <col min="28" max="28" width="9.875" style="77" hidden="1" customWidth="1"/>
    <col min="29" max="29" width="17.875" style="77" hidden="1" customWidth="1"/>
    <col min="30" max="30" width="2.625" style="77" hidden="1" customWidth="1"/>
    <col min="31" max="31" width="37.625" style="77" hidden="1" customWidth="1"/>
    <col min="32" max="32" width="9.875" style="77" hidden="1" customWidth="1"/>
    <col min="33" max="33" width="17.875" style="77" hidden="1" customWidth="1"/>
    <col min="34" max="34" width="2.625" style="77" hidden="1" customWidth="1"/>
    <col min="35" max="50" width="37.625" style="77" hidden="1" customWidth="1"/>
    <col min="51" max="16384" width="10.125" style="77" hidden="1"/>
  </cols>
  <sheetData>
    <row r="1" spans="1:8" s="1" customFormat="1" ht="15.75" customHeight="1" x14ac:dyDescent="0.2">
      <c r="A1" s="335" t="str">
        <f>LUPKOD&amp;" "&amp;FONDNAMN</f>
        <v xml:space="preserve">LUP 2026-4 </v>
      </c>
    </row>
    <row r="2" spans="1:8" ht="7.5" customHeight="1" x14ac:dyDescent="0.2">
      <c r="A2" s="1"/>
      <c r="B2" s="1"/>
      <c r="C2" s="1"/>
      <c r="D2" s="1"/>
      <c r="E2" s="1"/>
      <c r="F2" s="1"/>
      <c r="G2" s="73"/>
      <c r="H2" s="49"/>
    </row>
    <row r="3" spans="1:8" ht="39" customHeight="1" x14ac:dyDescent="0.2">
      <c r="A3" s="1"/>
      <c r="B3" s="1"/>
      <c r="C3" s="1"/>
      <c r="D3" s="1"/>
      <c r="E3" s="1"/>
      <c r="F3" s="1"/>
      <c r="G3" s="73"/>
      <c r="H3" s="49"/>
    </row>
    <row r="4" spans="1:8" ht="30" customHeight="1" x14ac:dyDescent="0.2">
      <c r="A4" s="1"/>
      <c r="B4" s="294" t="s">
        <v>60</v>
      </c>
      <c r="C4" s="1"/>
      <c r="D4" s="1"/>
      <c r="E4" s="1"/>
      <c r="F4" s="1"/>
      <c r="G4" s="73"/>
      <c r="H4" s="49"/>
    </row>
    <row r="5" spans="1:8" ht="45" customHeight="1" x14ac:dyDescent="0.2">
      <c r="A5" s="1"/>
      <c r="B5" s="412" t="s">
        <v>208</v>
      </c>
      <c r="C5" s="412"/>
      <c r="D5" s="412"/>
      <c r="E5" s="412"/>
      <c r="F5" s="412"/>
      <c r="G5" s="412"/>
      <c r="H5" s="1"/>
    </row>
    <row r="6" spans="1:8" ht="33.75" customHeight="1" x14ac:dyDescent="0.2">
      <c r="A6" s="1"/>
      <c r="B6" s="119"/>
      <c r="C6" s="120" t="s">
        <v>61</v>
      </c>
      <c r="D6" s="120" t="s">
        <v>62</v>
      </c>
      <c r="E6" s="120" t="s">
        <v>63</v>
      </c>
      <c r="F6" s="120" t="s">
        <v>64</v>
      </c>
      <c r="G6" s="404" t="s">
        <v>65</v>
      </c>
      <c r="H6" s="1"/>
    </row>
    <row r="7" spans="1:8" s="217" customFormat="1" ht="22.5" customHeight="1" x14ac:dyDescent="0.2">
      <c r="A7" s="176"/>
      <c r="B7" s="307" t="str">
        <f>"Number of Accounts as of "&amp;DataDateStr</f>
        <v>Number of Accounts as of 30 September 2026</v>
      </c>
      <c r="C7" s="121"/>
      <c r="D7" s="121"/>
      <c r="E7" s="121"/>
      <c r="F7" s="122"/>
      <c r="G7" s="123">
        <f>SUM(C7:F7)</f>
        <v>0</v>
      </c>
      <c r="H7" s="1"/>
    </row>
    <row r="8" spans="1:8" s="217" customFormat="1" ht="22.5" customHeight="1" x14ac:dyDescent="0.2">
      <c r="A8" s="176"/>
      <c r="B8" s="308" t="str">
        <f>"Assets under management as of "&amp;DataDateStr&amp; " (m"&amp;Ccy&amp;")"</f>
        <v>Assets under management as of 30 September 2026 (mUSD)</v>
      </c>
      <c r="C8" s="124"/>
      <c r="D8" s="124"/>
      <c r="E8" s="124"/>
      <c r="F8" s="125"/>
      <c r="G8" s="126">
        <f>SUM(C8:F8)</f>
        <v>0</v>
      </c>
      <c r="H8" s="1"/>
    </row>
    <row r="9" spans="1:8" s="217" customFormat="1" ht="33.75" customHeight="1" x14ac:dyDescent="0.2">
      <c r="A9" s="176"/>
      <c r="B9" s="309" t="str">
        <f>"Share of total number of Accounts as of "&amp;DataDateStr&amp;" (%)"</f>
        <v>Share of total number of Accounts as of 30 September 2026 (%)</v>
      </c>
      <c r="C9" s="111">
        <f>IF($G$7=0,0,+C7/($G$7))</f>
        <v>0</v>
      </c>
      <c r="D9" s="111">
        <f t="shared" ref="D9:F9" si="0">IF($G$7=0,0,+D7/($G$7))</f>
        <v>0</v>
      </c>
      <c r="E9" s="111">
        <f t="shared" si="0"/>
        <v>0</v>
      </c>
      <c r="F9" s="111">
        <f t="shared" si="0"/>
        <v>0</v>
      </c>
      <c r="G9" s="111">
        <f>IF($G$7=0,0,+G7/($G$7))</f>
        <v>0</v>
      </c>
      <c r="H9" s="1"/>
    </row>
    <row r="10" spans="1:8" s="217" customFormat="1" ht="33.75" customHeight="1" x14ac:dyDescent="0.2">
      <c r="A10" s="176"/>
      <c r="B10" s="308" t="str">
        <f>"Share of total assets under management as of "&amp;DataDateStr&amp;" (%)"</f>
        <v>Share of total assets under management as of 30 September 2026 (%)</v>
      </c>
      <c r="C10" s="127">
        <f>IF($G$8=0,0,+C8/($G$8))</f>
        <v>0</v>
      </c>
      <c r="D10" s="127">
        <f>IF($G$8=0,0,+D8/($G$8))</f>
        <v>0</v>
      </c>
      <c r="E10" s="127">
        <f>IF($G$8=0,0,+E8/($G$8))</f>
        <v>0</v>
      </c>
      <c r="F10" s="127">
        <f>IF($G$8=0,0,+F8/($G$8))</f>
        <v>0</v>
      </c>
      <c r="G10" s="127">
        <f>IF($G$8=0,0,+G8/($G$8))</f>
        <v>0</v>
      </c>
      <c r="H10" s="1"/>
    </row>
    <row r="11" spans="1:8" s="217" customFormat="1" ht="33.75" customHeight="1" x14ac:dyDescent="0.2">
      <c r="A11" s="176"/>
      <c r="B11" s="310" t="str">
        <f>"Number of new Accounts in the last 12 months as of "&amp;DataDateStr</f>
        <v>Number of new Accounts in the last 12 months as of 30 September 2026</v>
      </c>
      <c r="C11" s="128"/>
      <c r="D11" s="128"/>
      <c r="E11" s="128"/>
      <c r="F11" s="129"/>
      <c r="G11" s="130">
        <f t="shared" ref="G11:G18" si="1">SUM(C11:F11)</f>
        <v>0</v>
      </c>
      <c r="H11" s="1"/>
    </row>
    <row r="12" spans="1:8" s="217" customFormat="1" ht="33.75" customHeight="1" x14ac:dyDescent="0.2">
      <c r="A12" s="176"/>
      <c r="B12" s="308" t="str">
        <f>"Inflows of capital over the last 12 months as of "&amp;DataDateStr&amp;" (m"&amp;Ccy&amp;")"</f>
        <v>Inflows of capital over the last 12 months as of 30 September 2026 (mUSD)</v>
      </c>
      <c r="C12" s="124"/>
      <c r="D12" s="124"/>
      <c r="E12" s="124"/>
      <c r="F12" s="125"/>
      <c r="G12" s="126">
        <f t="shared" si="1"/>
        <v>0</v>
      </c>
      <c r="H12" s="1"/>
    </row>
    <row r="13" spans="1:8" s="217" customFormat="1" ht="33.75" customHeight="1" x14ac:dyDescent="0.2">
      <c r="A13" s="176"/>
      <c r="B13" s="310" t="str">
        <f>"Number of closed Accounts in the last 12 months as of "&amp;DataDateStr</f>
        <v>Number of closed Accounts in the last 12 months as of 30 September 2026</v>
      </c>
      <c r="C13" s="128"/>
      <c r="D13" s="128"/>
      <c r="E13" s="128"/>
      <c r="F13" s="129"/>
      <c r="G13" s="130">
        <f t="shared" si="1"/>
        <v>0</v>
      </c>
      <c r="H13" s="1"/>
    </row>
    <row r="14" spans="1:8" s="217" customFormat="1" ht="33.75" customHeight="1" x14ac:dyDescent="0.2">
      <c r="A14" s="176"/>
      <c r="B14" s="308" t="str">
        <f>"Outflows of capital over the last 12 months as of "&amp;DataDateStr&amp;" (m"&amp;Ccy&amp;")"</f>
        <v>Outflows of capital over the last 12 months as of 30 September 2026 (mUSD)</v>
      </c>
      <c r="C14" s="124"/>
      <c r="D14" s="124"/>
      <c r="E14" s="124"/>
      <c r="F14" s="125"/>
      <c r="G14" s="126">
        <f t="shared" si="1"/>
        <v>0</v>
      </c>
      <c r="H14" s="1"/>
    </row>
    <row r="15" spans="1:8" s="217" customFormat="1" ht="33.75" customHeight="1" x14ac:dyDescent="0.2">
      <c r="A15" s="176"/>
      <c r="B15" s="310" t="str">
        <f>"Number of new Accounts in the last 36 months as of "&amp;DataDateStr</f>
        <v>Number of new Accounts in the last 36 months as of 30 September 2026</v>
      </c>
      <c r="C15" s="128"/>
      <c r="D15" s="128"/>
      <c r="E15" s="128"/>
      <c r="F15" s="129"/>
      <c r="G15" s="130">
        <f t="shared" si="1"/>
        <v>0</v>
      </c>
      <c r="H15" s="1"/>
    </row>
    <row r="16" spans="1:8" s="217" customFormat="1" ht="33.75" customHeight="1" x14ac:dyDescent="0.2">
      <c r="A16" s="176"/>
      <c r="B16" s="308" t="str">
        <f>"Inflows of capital over the last 36 months as at "&amp;DataDateStr&amp;" (m"&amp;Ccy&amp;")"</f>
        <v>Inflows of capital over the last 36 months as at 30 September 2026 (mUSD)</v>
      </c>
      <c r="C16" s="124"/>
      <c r="D16" s="124"/>
      <c r="E16" s="124"/>
      <c r="F16" s="125"/>
      <c r="G16" s="126">
        <f t="shared" si="1"/>
        <v>0</v>
      </c>
      <c r="H16" s="1"/>
    </row>
    <row r="17" spans="1:8" s="217" customFormat="1" ht="33.75" customHeight="1" x14ac:dyDescent="0.2">
      <c r="A17" s="176"/>
      <c r="B17" s="310" t="str">
        <f>"Number of closed Accounts in the last 36 months as of "&amp;DataDateStr</f>
        <v>Number of closed Accounts in the last 36 months as of 30 September 2026</v>
      </c>
      <c r="C17" s="128"/>
      <c r="D17" s="128"/>
      <c r="E17" s="128"/>
      <c r="F17" s="129"/>
      <c r="G17" s="130">
        <f t="shared" si="1"/>
        <v>0</v>
      </c>
      <c r="H17" s="1"/>
    </row>
    <row r="18" spans="1:8" s="217" customFormat="1" ht="33.75" customHeight="1" x14ac:dyDescent="0.2">
      <c r="A18" s="176"/>
      <c r="B18" s="308" t="str">
        <f>"Outflows of  capital over the last 36 months as at "&amp;DataDateStr&amp;" (m"&amp;Ccy&amp;")"</f>
        <v>Outflows of  capital over the last 36 months as at 30 September 2026 (mUSD)</v>
      </c>
      <c r="C18" s="124"/>
      <c r="D18" s="124"/>
      <c r="E18" s="124"/>
      <c r="F18" s="125"/>
      <c r="G18" s="126">
        <f t="shared" si="1"/>
        <v>0</v>
      </c>
      <c r="H18" s="1"/>
    </row>
    <row r="19" spans="1:8" s="217" customFormat="1" ht="33.75" customHeight="1" x14ac:dyDescent="0.2">
      <c r="A19" s="176"/>
      <c r="B19" s="309" t="str">
        <f>"Net change in the number of Accounts in the last 12 months in relation to the number of Accounts at "&amp;DataDateStr&amp;" (%)"</f>
        <v>Net change in the number of Accounts in the last 12 months in relation to the number of Accounts at 30 September 2026 (%)</v>
      </c>
      <c r="C19" s="111">
        <f>IF((C7-C11+C13)=0,0,(C11-C13)/(C7-C11+C13))</f>
        <v>0</v>
      </c>
      <c r="D19" s="111">
        <f>IF((D7-D11+D13)=0,0,(D11-D13)/(D7-D11+D13))</f>
        <v>0</v>
      </c>
      <c r="E19" s="111">
        <f>IF((E7-E11+E13)=0,0,(E11-E13)/(E7-E11+E13))</f>
        <v>0</v>
      </c>
      <c r="F19" s="111">
        <f>IF((F7-F11+F13)=0,0,(F11-F13)/(F7-F11+F13))</f>
        <v>0</v>
      </c>
      <c r="G19" s="111">
        <f>IF((G7-G11+G13)=0,0,(G11-G13)/(G7-G11+G13))</f>
        <v>0</v>
      </c>
      <c r="H19" s="1"/>
    </row>
    <row r="20" spans="1:8" s="217" customFormat="1" ht="33.75" customHeight="1" x14ac:dyDescent="0.2">
      <c r="A20" s="176"/>
      <c r="B20" s="311" t="str">
        <f>"of capital in the last 12 months in relation to assets under management on "&amp;DataDateStr&amp;" (%)"</f>
        <v>of capital in the last 12 months in relation to assets under management on 30 September 2026 (%)</v>
      </c>
      <c r="C20" s="127">
        <f>IF((C8-C12+C14)=0,0,(C12-C14)/(C8-C12+C14))</f>
        <v>0</v>
      </c>
      <c r="D20" s="127">
        <f t="shared" ref="D20:G20" si="2">IF((D8-D12+D14)=0,0,(D12-D14)/(D8-D12+D14))</f>
        <v>0</v>
      </c>
      <c r="E20" s="127">
        <f t="shared" si="2"/>
        <v>0</v>
      </c>
      <c r="F20" s="127">
        <f t="shared" si="2"/>
        <v>0</v>
      </c>
      <c r="G20" s="127">
        <f t="shared" si="2"/>
        <v>0</v>
      </c>
      <c r="H20" s="1"/>
    </row>
    <row r="21" spans="1:8" s="217" customFormat="1" ht="33.75" customHeight="1" x14ac:dyDescent="0.2">
      <c r="A21" s="176"/>
      <c r="B21" s="309" t="str">
        <f>"Net change in the number of Accounts in the last 36 months in relation to the number of Accounts at "&amp;DataDateStr&amp;" (%)"</f>
        <v>Net change in the number of Accounts in the last 36 months in relation to the number of Accounts at 30 September 2026 (%)</v>
      </c>
      <c r="C21" s="111">
        <f>IF((C7-C15+C17)=0,0,(C15-C17)/(C7-C15+C17))</f>
        <v>0</v>
      </c>
      <c r="D21" s="111">
        <f t="shared" ref="D21:G22" si="3">IF((D7-D15+D17)=0,0,(D15-D17)/(D7-D15+D17))</f>
        <v>0</v>
      </c>
      <c r="E21" s="111">
        <f t="shared" si="3"/>
        <v>0</v>
      </c>
      <c r="F21" s="111">
        <f t="shared" si="3"/>
        <v>0</v>
      </c>
      <c r="G21" s="111">
        <f t="shared" si="3"/>
        <v>0</v>
      </c>
      <c r="H21" s="1"/>
    </row>
    <row r="22" spans="1:8" s="217" customFormat="1" ht="33.75" customHeight="1" x14ac:dyDescent="0.2">
      <c r="A22" s="176"/>
      <c r="B22" s="312" t="str">
        <f>"Net flow of capital in the last 36 months in relation to assets under management on "&amp;DataDateStr&amp;" (%)"</f>
        <v>Net flow of capital in the last 36 months in relation to assets under management on 30 September 2026 (%)</v>
      </c>
      <c r="C22" s="112">
        <f>IF((C8-C16+C18)=0,0,(C16-C18)/(C8-C16+C18))</f>
        <v>0</v>
      </c>
      <c r="D22" s="112">
        <f t="shared" si="3"/>
        <v>0</v>
      </c>
      <c r="E22" s="112">
        <f t="shared" si="3"/>
        <v>0</v>
      </c>
      <c r="F22" s="112">
        <f t="shared" si="3"/>
        <v>0</v>
      </c>
      <c r="G22" s="112">
        <f t="shared" si="3"/>
        <v>0</v>
      </c>
      <c r="H22" s="1"/>
    </row>
    <row r="23" spans="1:8" s="1" customFormat="1" ht="15.75" customHeight="1" x14ac:dyDescent="0.2">
      <c r="B23" s="75"/>
      <c r="C23" s="75"/>
      <c r="D23" s="118"/>
      <c r="E23" s="118"/>
      <c r="F23" s="118"/>
      <c r="G23" s="118"/>
    </row>
    <row r="24" spans="1:8" s="176" customFormat="1" ht="22.5" customHeight="1" x14ac:dyDescent="0.2">
      <c r="B24" s="76"/>
      <c r="C24" s="1"/>
      <c r="D24" s="1"/>
      <c r="E24" s="1"/>
      <c r="F24" s="1"/>
      <c r="G24" s="1"/>
      <c r="H24" s="1"/>
    </row>
    <row r="25" spans="1:8" s="217" customFormat="1" ht="11.25" hidden="1" customHeight="1" x14ac:dyDescent="0.2">
      <c r="B25" s="77"/>
      <c r="C25" s="77"/>
      <c r="D25" s="77"/>
      <c r="E25" s="77"/>
      <c r="F25" s="77"/>
      <c r="G25" s="77"/>
      <c r="H25" s="77"/>
    </row>
    <row r="26" spans="1:8" s="217" customFormat="1" ht="11.25" hidden="1" customHeight="1" x14ac:dyDescent="0.2">
      <c r="B26" s="77"/>
      <c r="C26" s="77"/>
      <c r="D26" s="77"/>
      <c r="E26" s="77"/>
      <c r="F26" s="77"/>
      <c r="G26" s="77"/>
      <c r="H26" s="77"/>
    </row>
    <row r="27" spans="1:8" s="217" customFormat="1" ht="11.25" hidden="1" customHeight="1" x14ac:dyDescent="0.2">
      <c r="B27" s="77"/>
      <c r="C27" s="77"/>
      <c r="D27" s="77"/>
      <c r="E27" s="77"/>
      <c r="F27" s="77"/>
      <c r="G27" s="77"/>
      <c r="H27" s="77"/>
    </row>
    <row r="28" spans="1:8" s="217" customFormat="1" ht="11.25" hidden="1" customHeight="1" x14ac:dyDescent="0.2">
      <c r="B28" s="77"/>
      <c r="C28" s="77"/>
      <c r="D28" s="77"/>
      <c r="E28" s="77"/>
      <c r="F28" s="77"/>
      <c r="G28" s="77"/>
      <c r="H28" s="77"/>
    </row>
    <row r="29" spans="1:8" s="217" customFormat="1" ht="11.25" hidden="1" customHeight="1" x14ac:dyDescent="0.2">
      <c r="B29" s="77"/>
      <c r="C29" s="77"/>
      <c r="D29" s="77"/>
      <c r="E29" s="77"/>
      <c r="F29" s="77"/>
      <c r="G29" s="77"/>
      <c r="H29" s="77"/>
    </row>
    <row r="30" spans="1:8" s="217" customFormat="1" ht="11.25" hidden="1" customHeight="1" x14ac:dyDescent="0.2">
      <c r="B30" s="77"/>
      <c r="C30" s="77"/>
      <c r="D30" s="77"/>
      <c r="E30" s="77"/>
      <c r="F30" s="77"/>
      <c r="G30" s="77"/>
    </row>
    <row r="31" spans="1:8" s="217" customFormat="1" ht="11.25" hidden="1" customHeight="1" x14ac:dyDescent="0.2">
      <c r="B31" s="77"/>
      <c r="C31" s="77"/>
      <c r="D31" s="77"/>
      <c r="E31" s="77"/>
      <c r="F31" s="77"/>
      <c r="G31" s="77"/>
    </row>
    <row r="32" spans="1:8" ht="11.25" hidden="1" x14ac:dyDescent="0.2">
      <c r="H32" s="217"/>
    </row>
    <row r="33" ht="11.25" hidden="1" customHeight="1" x14ac:dyDescent="0.2"/>
    <row r="34" ht="11.25" hidden="1" customHeight="1" x14ac:dyDescent="0.2"/>
    <row r="35" ht="11.25" hidden="1" customHeight="1" x14ac:dyDescent="0.2"/>
    <row r="36" ht="11.25" hidden="1" customHeight="1" x14ac:dyDescent="0.2"/>
  </sheetData>
  <sheetProtection algorithmName="SHA-512" hashValue="/Bs02sLAdq1MpKJDfmjWTb2dpBr4I+lrfPSPoXaSoMvUypLvVWUvhfHZybwyHCKY/sDA84yvjlZJ17oOjNc+SQ==" saltValue="EoRA0HsfUm+q8SEqy4LnEQ==" spinCount="100000" sheet="1" objects="1" scenarios="1"/>
  <mergeCells count="1">
    <mergeCell ref="B5:G5"/>
  </mergeCells>
  <conditionalFormatting sqref="C7:F7">
    <cfRule type="expression" dxfId="153" priority="33" stopIfTrue="1">
      <formula>C7=""</formula>
    </cfRule>
  </conditionalFormatting>
  <conditionalFormatting sqref="C8:F8">
    <cfRule type="expression" dxfId="152" priority="44" stopIfTrue="1">
      <formula>C8=""</formula>
    </cfRule>
  </conditionalFormatting>
  <conditionalFormatting sqref="C11:F11">
    <cfRule type="expression" dxfId="151" priority="7" stopIfTrue="1">
      <formula>C11=""</formula>
    </cfRule>
  </conditionalFormatting>
  <conditionalFormatting sqref="C12:F12">
    <cfRule type="expression" dxfId="150" priority="8" stopIfTrue="1">
      <formula>C12=""</formula>
    </cfRule>
  </conditionalFormatting>
  <conditionalFormatting sqref="C13:F13">
    <cfRule type="expression" dxfId="149" priority="5" stopIfTrue="1">
      <formula>C13=""</formula>
    </cfRule>
  </conditionalFormatting>
  <conditionalFormatting sqref="C14:F14">
    <cfRule type="expression" dxfId="148" priority="6" stopIfTrue="1">
      <formula>C14=""</formula>
    </cfRule>
  </conditionalFormatting>
  <conditionalFormatting sqref="C15:F15">
    <cfRule type="expression" dxfId="147" priority="3" stopIfTrue="1">
      <formula>C15=""</formula>
    </cfRule>
  </conditionalFormatting>
  <conditionalFormatting sqref="C16:F16">
    <cfRule type="expression" dxfId="146" priority="4" stopIfTrue="1">
      <formula>C16=""</formula>
    </cfRule>
  </conditionalFormatting>
  <conditionalFormatting sqref="C17:F17">
    <cfRule type="expression" dxfId="145" priority="1" stopIfTrue="1">
      <formula>C17=""</formula>
    </cfRule>
  </conditionalFormatting>
  <conditionalFormatting sqref="C18:F18">
    <cfRule type="expression" dxfId="144" priority="2" stopIfTrue="1">
      <formula>C18=""</formula>
    </cfRule>
  </conditionalFormatting>
  <dataValidations disablePrompts="1" count="4">
    <dataValidation operator="greaterThanOrEqual" allowBlank="1" showErrorMessage="1" errorTitle="Fehler" error="Bitte wählen Sie ein gültiges Format." prompt="Value in million CHF" sqref="C9:F10 G7:G18" xr:uid="{2AEFBAFE-D6EA-4993-842A-A4F83D15583F}"/>
    <dataValidation type="decimal" operator="greaterThanOrEqual" allowBlank="1" showInputMessage="1" showErrorMessage="1" sqref="C11:F18 C8:F8" xr:uid="{0F1DF04B-98BA-4EF0-8302-2BEB608A85D3}">
      <formula1>0</formula1>
    </dataValidation>
    <dataValidation allowBlank="1" showInputMessage="1" sqref="C19:G22" xr:uid="{7B4939C7-26A7-4B72-A154-D95B9B4197A1}"/>
    <dataValidation type="whole" operator="greaterThanOrEqual" allowBlank="1" showInputMessage="1" showErrorMessage="1" sqref="C7:F7" xr:uid="{4029B302-8AC3-4C7D-AA13-BF71539DD652}">
      <formula1>0</formula1>
    </dataValidation>
  </dataValidations>
  <pageMargins left="0.7" right="0.7" top="0.78740157499999996" bottom="0.78740157499999996"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03E5B-4B86-4240-AB16-D6193A3DE220}">
  <sheetPr codeName="Blad16">
    <pageSetUpPr fitToPage="1"/>
  </sheetPr>
  <dimension ref="A1:F57"/>
  <sheetViews>
    <sheetView zoomScaleNormal="100" workbookViewId="0"/>
  </sheetViews>
  <sheetFormatPr defaultColWidth="0" defaultRowHeight="14.25" customHeight="1" zeroHeight="1" x14ac:dyDescent="0.2"/>
  <cols>
    <col min="1" max="1" width="2.5" style="54" customWidth="1"/>
    <col min="2" max="2" width="18.375" style="54" customWidth="1"/>
    <col min="3" max="3" width="28" style="54" customWidth="1"/>
    <col min="4" max="5" width="17.5" style="54" customWidth="1"/>
    <col min="6" max="6" width="9" style="54" customWidth="1"/>
    <col min="7" max="16384" width="9" style="54" hidden="1"/>
  </cols>
  <sheetData>
    <row r="1" spans="1:6" s="72" customFormat="1" ht="15.75" customHeight="1" x14ac:dyDescent="0.2">
      <c r="A1" s="335" t="str">
        <f>LUPKOD&amp;" "&amp;FONDNAMN</f>
        <v xml:space="preserve">LUP 2026-4 </v>
      </c>
    </row>
    <row r="2" spans="1:6" ht="7.5" customHeight="1" x14ac:dyDescent="0.2">
      <c r="A2" s="1"/>
      <c r="B2" s="1"/>
      <c r="C2" s="1"/>
      <c r="D2" s="1"/>
      <c r="E2" s="1"/>
      <c r="F2" s="1"/>
    </row>
    <row r="3" spans="1:6" ht="39" customHeight="1" x14ac:dyDescent="0.2">
      <c r="A3" s="1"/>
      <c r="B3" s="1"/>
      <c r="C3" s="1"/>
      <c r="D3" s="1"/>
      <c r="E3" s="1"/>
      <c r="F3" s="1"/>
    </row>
    <row r="4" spans="1:6" ht="30" customHeight="1" x14ac:dyDescent="0.2">
      <c r="A4" s="1"/>
      <c r="B4" s="294" t="s">
        <v>66</v>
      </c>
      <c r="C4" s="1"/>
      <c r="D4" s="1"/>
      <c r="E4" s="1"/>
      <c r="F4" s="1"/>
    </row>
    <row r="5" spans="1:6" ht="33.75" customHeight="1" x14ac:dyDescent="0.2">
      <c r="A5" s="1"/>
      <c r="B5" s="409" t="s">
        <v>183</v>
      </c>
      <c r="C5" s="409"/>
      <c r="D5" s="409"/>
      <c r="E5" s="409"/>
      <c r="F5" s="1"/>
    </row>
    <row r="6" spans="1:6" ht="33.75" customHeight="1" x14ac:dyDescent="0.2">
      <c r="A6" s="1"/>
      <c r="B6" s="131" t="s">
        <v>67</v>
      </c>
      <c r="C6" s="131" t="s">
        <v>68</v>
      </c>
      <c r="D6" s="131" t="s">
        <v>69</v>
      </c>
      <c r="E6" s="131" t="s">
        <v>70</v>
      </c>
      <c r="F6" s="1"/>
    </row>
    <row r="7" spans="1:6" ht="15" customHeight="1" x14ac:dyDescent="0.2">
      <c r="A7" s="176"/>
      <c r="B7" s="132"/>
      <c r="C7" s="133"/>
      <c r="D7" s="133"/>
      <c r="E7" s="134"/>
      <c r="F7" s="1"/>
    </row>
    <row r="8" spans="1:6" ht="15" customHeight="1" x14ac:dyDescent="0.2">
      <c r="A8" s="176"/>
      <c r="B8" s="135"/>
      <c r="C8" s="136"/>
      <c r="D8" s="136"/>
      <c r="E8" s="137"/>
      <c r="F8" s="1"/>
    </row>
    <row r="9" spans="1:6" ht="15" customHeight="1" x14ac:dyDescent="0.2">
      <c r="A9" s="176"/>
      <c r="B9" s="132"/>
      <c r="C9" s="133"/>
      <c r="D9" s="133"/>
      <c r="E9" s="134"/>
      <c r="F9" s="1"/>
    </row>
    <row r="10" spans="1:6" ht="15" customHeight="1" x14ac:dyDescent="0.2">
      <c r="A10" s="176"/>
      <c r="B10" s="135"/>
      <c r="C10" s="136"/>
      <c r="D10" s="136"/>
      <c r="E10" s="137"/>
      <c r="F10" s="1"/>
    </row>
    <row r="11" spans="1:6" ht="15" customHeight="1" x14ac:dyDescent="0.2">
      <c r="A11" s="176"/>
      <c r="B11" s="132"/>
      <c r="C11" s="133"/>
      <c r="D11" s="133"/>
      <c r="E11" s="134"/>
      <c r="F11" s="1"/>
    </row>
    <row r="12" spans="1:6" ht="15" customHeight="1" x14ac:dyDescent="0.2">
      <c r="A12" s="176"/>
      <c r="B12" s="135"/>
      <c r="C12" s="136"/>
      <c r="D12" s="136"/>
      <c r="E12" s="137"/>
      <c r="F12" s="1"/>
    </row>
    <row r="13" spans="1:6" ht="15" customHeight="1" x14ac:dyDescent="0.2">
      <c r="A13" s="176"/>
      <c r="B13" s="132"/>
      <c r="C13" s="133"/>
      <c r="D13" s="133"/>
      <c r="E13" s="134"/>
      <c r="F13" s="1"/>
    </row>
    <row r="14" spans="1:6" ht="15" customHeight="1" x14ac:dyDescent="0.2">
      <c r="A14" s="176"/>
      <c r="B14" s="135"/>
      <c r="C14" s="136"/>
      <c r="D14" s="136"/>
      <c r="E14" s="137"/>
      <c r="F14" s="1"/>
    </row>
    <row r="15" spans="1:6" ht="15" customHeight="1" x14ac:dyDescent="0.2">
      <c r="A15" s="176"/>
      <c r="B15" s="132"/>
      <c r="C15" s="133"/>
      <c r="D15" s="133"/>
      <c r="E15" s="134"/>
      <c r="F15" s="1"/>
    </row>
    <row r="16" spans="1:6" ht="15" customHeight="1" x14ac:dyDescent="0.2">
      <c r="A16" s="176"/>
      <c r="B16" s="135"/>
      <c r="C16" s="136"/>
      <c r="D16" s="136"/>
      <c r="E16" s="137"/>
      <c r="F16" s="1"/>
    </row>
    <row r="17" spans="1:6" ht="15" customHeight="1" x14ac:dyDescent="0.2">
      <c r="A17" s="176"/>
      <c r="B17" s="132"/>
      <c r="C17" s="133"/>
      <c r="D17" s="133"/>
      <c r="E17" s="134"/>
      <c r="F17" s="1"/>
    </row>
    <row r="18" spans="1:6" ht="15" customHeight="1" x14ac:dyDescent="0.2">
      <c r="A18" s="176"/>
      <c r="B18" s="135"/>
      <c r="C18" s="136"/>
      <c r="D18" s="136"/>
      <c r="E18" s="137"/>
      <c r="F18" s="1"/>
    </row>
    <row r="19" spans="1:6" ht="15" customHeight="1" x14ac:dyDescent="0.2">
      <c r="A19" s="176"/>
      <c r="B19" s="132"/>
      <c r="C19" s="133"/>
      <c r="D19" s="133"/>
      <c r="E19" s="134"/>
      <c r="F19" s="1"/>
    </row>
    <row r="20" spans="1:6" ht="15" customHeight="1" x14ac:dyDescent="0.2">
      <c r="A20" s="176"/>
      <c r="B20" s="135"/>
      <c r="C20" s="136"/>
      <c r="D20" s="136"/>
      <c r="E20" s="137"/>
      <c r="F20" s="1"/>
    </row>
    <row r="21" spans="1:6" ht="15" customHeight="1" x14ac:dyDescent="0.2">
      <c r="A21" s="176"/>
      <c r="B21" s="132"/>
      <c r="C21" s="133"/>
      <c r="D21" s="133"/>
      <c r="E21" s="134"/>
      <c r="F21" s="1"/>
    </row>
    <row r="22" spans="1:6" ht="15" customHeight="1" x14ac:dyDescent="0.2">
      <c r="A22" s="176"/>
      <c r="B22" s="135"/>
      <c r="C22" s="136"/>
      <c r="D22" s="136"/>
      <c r="E22" s="137"/>
      <c r="F22" s="1"/>
    </row>
    <row r="23" spans="1:6" ht="15" customHeight="1" x14ac:dyDescent="0.2">
      <c r="A23" s="176"/>
      <c r="B23" s="132"/>
      <c r="C23" s="133"/>
      <c r="D23" s="133"/>
      <c r="E23" s="134"/>
      <c r="F23" s="1"/>
    </row>
    <row r="24" spans="1:6" ht="15" customHeight="1" x14ac:dyDescent="0.2">
      <c r="A24" s="176"/>
      <c r="B24" s="135"/>
      <c r="C24" s="136"/>
      <c r="D24" s="136"/>
      <c r="E24" s="137"/>
      <c r="F24" s="1"/>
    </row>
    <row r="25" spans="1:6" ht="15" customHeight="1" x14ac:dyDescent="0.2">
      <c r="A25" s="176"/>
      <c r="B25" s="132"/>
      <c r="C25" s="133"/>
      <c r="D25" s="133"/>
      <c r="E25" s="134"/>
      <c r="F25" s="1"/>
    </row>
    <row r="26" spans="1:6" ht="15" customHeight="1" x14ac:dyDescent="0.2">
      <c r="A26" s="176"/>
      <c r="B26" s="135"/>
      <c r="C26" s="136"/>
      <c r="D26" s="136"/>
      <c r="E26" s="137"/>
      <c r="F26" s="1"/>
    </row>
    <row r="27" spans="1:6" ht="15" customHeight="1" x14ac:dyDescent="0.2">
      <c r="A27" s="176"/>
      <c r="B27" s="132"/>
      <c r="C27" s="133"/>
      <c r="D27" s="133"/>
      <c r="E27" s="134"/>
      <c r="F27" s="1"/>
    </row>
    <row r="28" spans="1:6" ht="15" customHeight="1" x14ac:dyDescent="0.2">
      <c r="A28" s="176"/>
      <c r="B28" s="135"/>
      <c r="C28" s="136"/>
      <c r="D28" s="136"/>
      <c r="E28" s="137"/>
      <c r="F28" s="1"/>
    </row>
    <row r="29" spans="1:6" ht="15" customHeight="1" x14ac:dyDescent="0.2">
      <c r="A29" s="176"/>
      <c r="B29" s="132"/>
      <c r="C29" s="133"/>
      <c r="D29" s="133"/>
      <c r="E29" s="134"/>
      <c r="F29" s="1"/>
    </row>
    <row r="30" spans="1:6" ht="15" customHeight="1" x14ac:dyDescent="0.2">
      <c r="A30" s="176"/>
      <c r="B30" s="135"/>
      <c r="C30" s="136"/>
      <c r="D30" s="136"/>
      <c r="E30" s="137"/>
      <c r="F30" s="1"/>
    </row>
    <row r="31" spans="1:6" ht="15" customHeight="1" x14ac:dyDescent="0.2">
      <c r="A31" s="176"/>
      <c r="B31" s="132"/>
      <c r="C31" s="133"/>
      <c r="D31" s="133"/>
      <c r="E31" s="134"/>
      <c r="F31" s="1"/>
    </row>
    <row r="32" spans="1:6" ht="15" customHeight="1" x14ac:dyDescent="0.2">
      <c r="A32" s="176"/>
      <c r="B32" s="135"/>
      <c r="C32" s="136"/>
      <c r="D32" s="136"/>
      <c r="E32" s="137"/>
      <c r="F32" s="1"/>
    </row>
    <row r="33" spans="1:6" ht="15" customHeight="1" x14ac:dyDescent="0.2">
      <c r="A33" s="176"/>
      <c r="B33" s="132"/>
      <c r="C33" s="133"/>
      <c r="D33" s="133"/>
      <c r="E33" s="134"/>
      <c r="F33" s="1"/>
    </row>
    <row r="34" spans="1:6" ht="15" customHeight="1" x14ac:dyDescent="0.2">
      <c r="A34" s="176"/>
      <c r="B34" s="135"/>
      <c r="C34" s="136"/>
      <c r="D34" s="136"/>
      <c r="E34" s="137"/>
      <c r="F34" s="1"/>
    </row>
    <row r="35" spans="1:6" ht="15" customHeight="1" x14ac:dyDescent="0.2">
      <c r="A35" s="176"/>
      <c r="B35" s="132"/>
      <c r="C35" s="133"/>
      <c r="D35" s="133"/>
      <c r="E35" s="134"/>
      <c r="F35" s="1"/>
    </row>
    <row r="36" spans="1:6" ht="15" customHeight="1" x14ac:dyDescent="0.2">
      <c r="A36" s="176"/>
      <c r="B36" s="135"/>
      <c r="C36" s="136"/>
      <c r="D36" s="136"/>
      <c r="E36" s="137"/>
      <c r="F36" s="1"/>
    </row>
    <row r="37" spans="1:6" ht="15" customHeight="1" x14ac:dyDescent="0.2">
      <c r="A37" s="176"/>
      <c r="B37" s="132"/>
      <c r="C37" s="133"/>
      <c r="D37" s="133"/>
      <c r="E37" s="134"/>
      <c r="F37" s="1"/>
    </row>
    <row r="38" spans="1:6" ht="15" customHeight="1" x14ac:dyDescent="0.2">
      <c r="A38" s="176"/>
      <c r="B38" s="135"/>
      <c r="C38" s="136"/>
      <c r="D38" s="136"/>
      <c r="E38" s="137"/>
      <c r="F38" s="1"/>
    </row>
    <row r="39" spans="1:6" ht="15" customHeight="1" x14ac:dyDescent="0.2">
      <c r="A39" s="176"/>
      <c r="B39" s="132"/>
      <c r="C39" s="133"/>
      <c r="D39" s="133"/>
      <c r="E39" s="134"/>
      <c r="F39" s="1"/>
    </row>
    <row r="40" spans="1:6" ht="15" customHeight="1" x14ac:dyDescent="0.2">
      <c r="A40" s="176"/>
      <c r="B40" s="135"/>
      <c r="C40" s="136"/>
      <c r="D40" s="136"/>
      <c r="E40" s="137"/>
      <c r="F40" s="1"/>
    </row>
    <row r="41" spans="1:6" ht="15" customHeight="1" x14ac:dyDescent="0.2">
      <c r="A41" s="176"/>
      <c r="B41" s="132"/>
      <c r="C41" s="133"/>
      <c r="D41" s="133"/>
      <c r="E41" s="134"/>
      <c r="F41" s="1"/>
    </row>
    <row r="42" spans="1:6" ht="15" customHeight="1" x14ac:dyDescent="0.2">
      <c r="A42" s="176"/>
      <c r="B42" s="138"/>
      <c r="C42" s="139"/>
      <c r="D42" s="139"/>
      <c r="E42" s="140"/>
      <c r="F42" s="1"/>
    </row>
    <row r="43" spans="1:6" x14ac:dyDescent="0.2">
      <c r="A43" s="1"/>
      <c r="B43" s="75"/>
      <c r="C43" s="118"/>
      <c r="D43" s="118"/>
      <c r="E43" s="118"/>
      <c r="F43" s="1"/>
    </row>
    <row r="44" spans="1:6" ht="22.5" customHeight="1" x14ac:dyDescent="0.2">
      <c r="A44" s="1"/>
      <c r="B44" s="1"/>
      <c r="C44" s="1"/>
      <c r="D44" s="1"/>
      <c r="E44" s="1"/>
      <c r="F44" s="1"/>
    </row>
    <row r="45" spans="1:6" hidden="1" x14ac:dyDescent="0.2"/>
    <row r="46" spans="1:6" hidden="1" x14ac:dyDescent="0.2"/>
    <row r="47" spans="1:6" hidden="1" x14ac:dyDescent="0.2"/>
    <row r="48" spans="1:6"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sheetData>
  <sheetProtection algorithmName="SHA-512" hashValue="jKEoHkBkoxYdQ3UoHiZ5D0O5aBkJU2Tg5EMERnIjDWsnxEQLR4sDD3QmIfDGFaZSuKSgsWxLdgZCLbpIKS51CQ==" saltValue="RfF4LOwe5OOL5UFWeYPJFg==" spinCount="100000" sheet="1" objects="1" scenarios="1"/>
  <mergeCells count="1">
    <mergeCell ref="B5:E5"/>
  </mergeCells>
  <conditionalFormatting sqref="B7:E7">
    <cfRule type="expression" dxfId="143" priority="49" stopIfTrue="1">
      <formula>B7=""</formula>
    </cfRule>
  </conditionalFormatting>
  <conditionalFormatting sqref="B8:E8">
    <cfRule type="expression" dxfId="142" priority="50" stopIfTrue="1">
      <formula>B8=""</formula>
    </cfRule>
  </conditionalFormatting>
  <conditionalFormatting sqref="B9:E9">
    <cfRule type="expression" dxfId="141" priority="47" stopIfTrue="1">
      <formula>B9=""</formula>
    </cfRule>
  </conditionalFormatting>
  <conditionalFormatting sqref="B10:E10">
    <cfRule type="expression" dxfId="140" priority="48" stopIfTrue="1">
      <formula>B10=""</formula>
    </cfRule>
  </conditionalFormatting>
  <conditionalFormatting sqref="B11:E11">
    <cfRule type="expression" dxfId="139" priority="45" stopIfTrue="1">
      <formula>B11=""</formula>
    </cfRule>
  </conditionalFormatting>
  <conditionalFormatting sqref="B12:E12 B14:E14 B16:E16 B38:E38">
    <cfRule type="expression" dxfId="138" priority="22" stopIfTrue="1">
      <formula>B12=""</formula>
    </cfRule>
  </conditionalFormatting>
  <conditionalFormatting sqref="B13:E13 B15:E15 B17:E17">
    <cfRule type="expression" dxfId="137" priority="21" stopIfTrue="1">
      <formula>B13=""</formula>
    </cfRule>
  </conditionalFormatting>
  <conditionalFormatting sqref="B18:E18 B20:E20 B22:E22 B24:E24 B26:E26 B28:E28 B30:E30 B32:E32 B34:E34 B36:E36">
    <cfRule type="expression" dxfId="136" priority="2" stopIfTrue="1">
      <formula>B18=""</formula>
    </cfRule>
  </conditionalFormatting>
  <conditionalFormatting sqref="B19:E19 B21:E21 B23:E23 B25:E25 B27:E27 B29:E29 B31:E31 B33:E33 B35:E35 B37:E37">
    <cfRule type="expression" dxfId="135" priority="1" stopIfTrue="1">
      <formula>B19=""</formula>
    </cfRule>
  </conditionalFormatting>
  <conditionalFormatting sqref="B39:E39">
    <cfRule type="expression" dxfId="134" priority="37" stopIfTrue="1">
      <formula>B39=""</formula>
    </cfRule>
  </conditionalFormatting>
  <conditionalFormatting sqref="B40:E40">
    <cfRule type="expression" dxfId="133" priority="38" stopIfTrue="1">
      <formula>B40=""</formula>
    </cfRule>
  </conditionalFormatting>
  <conditionalFormatting sqref="B41:E41">
    <cfRule type="expression" dxfId="132" priority="29" stopIfTrue="1">
      <formula>B41=""</formula>
    </cfRule>
  </conditionalFormatting>
  <conditionalFormatting sqref="B42:E42">
    <cfRule type="expression" dxfId="131" priority="30" stopIfTrue="1">
      <formula>B42=""</formula>
    </cfRule>
  </conditionalFormatting>
  <dataValidations count="2">
    <dataValidation operator="greaterThanOrEqual" allowBlank="1" showErrorMessage="1" prompt="Value in million CHF" sqref="C7:E42" xr:uid="{2AB7D8EC-3064-4C7D-885E-339848247F22}"/>
    <dataValidation type="date" operator="greaterThanOrEqual" allowBlank="1" showErrorMessage="1" prompt="Value in million CHF" sqref="B7:B42" xr:uid="{0155480B-E616-4A1A-9646-BB46DFF3E059}">
      <formula1>1</formula1>
    </dataValidation>
  </dataValidations>
  <pageMargins left="0.7" right="0.7" top="0.78740157499999996" bottom="0.78740157499999996"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DFCC7-59D0-4807-AC4F-D614BD669135}">
  <sheetPr codeName="Sheet5"/>
  <dimension ref="A1:F44"/>
  <sheetViews>
    <sheetView workbookViewId="0"/>
  </sheetViews>
  <sheetFormatPr defaultColWidth="0" defaultRowHeight="14.25" zeroHeight="1" x14ac:dyDescent="0.2"/>
  <cols>
    <col min="1" max="1" width="2.5" style="54" customWidth="1"/>
    <col min="2" max="2" width="18.375" style="54" customWidth="1"/>
    <col min="3" max="3" width="28" style="54" customWidth="1"/>
    <col min="4" max="5" width="17.5" style="54" customWidth="1"/>
    <col min="6" max="6" width="9" style="54" customWidth="1"/>
    <col min="7" max="16384" width="9" style="54" hidden="1"/>
  </cols>
  <sheetData>
    <row r="1" spans="1:6" s="72" customFormat="1" ht="15.75" customHeight="1" x14ac:dyDescent="0.2">
      <c r="A1" s="335" t="str">
        <f>LUPKOD&amp;" "&amp;FONDNAMN</f>
        <v xml:space="preserve">LUP 2026-4 </v>
      </c>
    </row>
    <row r="2" spans="1:6" ht="7.5" customHeight="1" x14ac:dyDescent="0.2">
      <c r="A2" s="1"/>
      <c r="B2" s="1"/>
      <c r="C2" s="1"/>
      <c r="D2" s="1"/>
      <c r="E2" s="1"/>
      <c r="F2" s="1"/>
    </row>
    <row r="3" spans="1:6" ht="39" customHeight="1" x14ac:dyDescent="0.2">
      <c r="A3" s="1"/>
      <c r="B3" s="1"/>
      <c r="C3" s="1"/>
      <c r="D3" s="1"/>
      <c r="E3" s="1"/>
      <c r="F3" s="1"/>
    </row>
    <row r="4" spans="1:6" ht="30" customHeight="1" x14ac:dyDescent="0.2">
      <c r="A4" s="1"/>
      <c r="B4" s="294" t="s">
        <v>71</v>
      </c>
      <c r="C4" s="1"/>
      <c r="D4" s="1"/>
      <c r="E4" s="1"/>
      <c r="F4" s="1"/>
    </row>
    <row r="5" spans="1:6" ht="33.75" customHeight="1" x14ac:dyDescent="0.2">
      <c r="A5" s="1"/>
      <c r="B5" s="409" t="s">
        <v>182</v>
      </c>
      <c r="C5" s="409"/>
      <c r="D5" s="409"/>
      <c r="E5" s="409"/>
      <c r="F5" s="1"/>
    </row>
    <row r="6" spans="1:6" ht="33.75" customHeight="1" x14ac:dyDescent="0.2">
      <c r="A6" s="1"/>
      <c r="B6" s="131" t="s">
        <v>209</v>
      </c>
      <c r="C6" s="131" t="s">
        <v>72</v>
      </c>
      <c r="D6" s="131" t="s">
        <v>69</v>
      </c>
      <c r="E6" s="131" t="s">
        <v>73</v>
      </c>
      <c r="F6" s="1"/>
    </row>
    <row r="7" spans="1:6" ht="15" customHeight="1" x14ac:dyDescent="0.2">
      <c r="A7" s="176"/>
      <c r="B7" s="132"/>
      <c r="C7" s="133"/>
      <c r="D7" s="133"/>
      <c r="E7" s="134"/>
      <c r="F7" s="1"/>
    </row>
    <row r="8" spans="1:6" ht="15" customHeight="1" x14ac:dyDescent="0.2">
      <c r="A8" s="176"/>
      <c r="B8" s="135"/>
      <c r="C8" s="136"/>
      <c r="D8" s="136"/>
      <c r="E8" s="137"/>
      <c r="F8" s="1"/>
    </row>
    <row r="9" spans="1:6" ht="15" customHeight="1" x14ac:dyDescent="0.2">
      <c r="A9" s="176"/>
      <c r="B9" s="132"/>
      <c r="C9" s="133"/>
      <c r="D9" s="133"/>
      <c r="E9" s="134"/>
      <c r="F9" s="1"/>
    </row>
    <row r="10" spans="1:6" ht="15" customHeight="1" x14ac:dyDescent="0.2">
      <c r="A10" s="176"/>
      <c r="B10" s="135"/>
      <c r="C10" s="136"/>
      <c r="D10" s="136"/>
      <c r="E10" s="137"/>
      <c r="F10" s="1"/>
    </row>
    <row r="11" spans="1:6" ht="15" customHeight="1" x14ac:dyDescent="0.2">
      <c r="A11" s="176"/>
      <c r="B11" s="132"/>
      <c r="C11" s="133"/>
      <c r="D11" s="133"/>
      <c r="E11" s="134"/>
      <c r="F11" s="1"/>
    </row>
    <row r="12" spans="1:6" ht="15" customHeight="1" x14ac:dyDescent="0.2">
      <c r="A12" s="176"/>
      <c r="B12" s="135"/>
      <c r="C12" s="136"/>
      <c r="D12" s="136"/>
      <c r="E12" s="137"/>
      <c r="F12" s="1"/>
    </row>
    <row r="13" spans="1:6" ht="15" customHeight="1" x14ac:dyDescent="0.2">
      <c r="A13" s="176"/>
      <c r="B13" s="132"/>
      <c r="C13" s="133"/>
      <c r="D13" s="133"/>
      <c r="E13" s="134"/>
      <c r="F13" s="1"/>
    </row>
    <row r="14" spans="1:6" ht="15" customHeight="1" x14ac:dyDescent="0.2">
      <c r="A14" s="176"/>
      <c r="B14" s="135"/>
      <c r="C14" s="136"/>
      <c r="D14" s="136"/>
      <c r="E14" s="137"/>
      <c r="F14" s="1"/>
    </row>
    <row r="15" spans="1:6" ht="15" customHeight="1" x14ac:dyDescent="0.2">
      <c r="A15" s="176"/>
      <c r="B15" s="132"/>
      <c r="C15" s="133"/>
      <c r="D15" s="133"/>
      <c r="E15" s="134"/>
      <c r="F15" s="1"/>
    </row>
    <row r="16" spans="1:6" ht="15" customHeight="1" x14ac:dyDescent="0.2">
      <c r="A16" s="176"/>
      <c r="B16" s="135"/>
      <c r="C16" s="136"/>
      <c r="D16" s="136"/>
      <c r="E16" s="137"/>
      <c r="F16" s="1"/>
    </row>
    <row r="17" spans="1:6" ht="15" customHeight="1" x14ac:dyDescent="0.2">
      <c r="A17" s="176"/>
      <c r="B17" s="132"/>
      <c r="C17" s="133"/>
      <c r="D17" s="133"/>
      <c r="E17" s="134"/>
      <c r="F17" s="1"/>
    </row>
    <row r="18" spans="1:6" ht="15" customHeight="1" x14ac:dyDescent="0.2">
      <c r="A18" s="176"/>
      <c r="B18" s="135"/>
      <c r="C18" s="136"/>
      <c r="D18" s="136"/>
      <c r="E18" s="137"/>
      <c r="F18" s="1"/>
    </row>
    <row r="19" spans="1:6" ht="15" customHeight="1" x14ac:dyDescent="0.2">
      <c r="A19" s="176"/>
      <c r="B19" s="132"/>
      <c r="C19" s="133"/>
      <c r="D19" s="133"/>
      <c r="E19" s="134"/>
      <c r="F19" s="1"/>
    </row>
    <row r="20" spans="1:6" ht="15" customHeight="1" x14ac:dyDescent="0.2">
      <c r="A20" s="176"/>
      <c r="B20" s="135"/>
      <c r="C20" s="136"/>
      <c r="D20" s="136"/>
      <c r="E20" s="137"/>
      <c r="F20" s="1"/>
    </row>
    <row r="21" spans="1:6" ht="15" customHeight="1" x14ac:dyDescent="0.2">
      <c r="A21" s="176"/>
      <c r="B21" s="132"/>
      <c r="C21" s="133"/>
      <c r="D21" s="133"/>
      <c r="E21" s="134"/>
      <c r="F21" s="1"/>
    </row>
    <row r="22" spans="1:6" ht="15" customHeight="1" x14ac:dyDescent="0.2">
      <c r="A22" s="176"/>
      <c r="B22" s="135"/>
      <c r="C22" s="136"/>
      <c r="D22" s="136"/>
      <c r="E22" s="137"/>
      <c r="F22" s="1"/>
    </row>
    <row r="23" spans="1:6" ht="15" customHeight="1" x14ac:dyDescent="0.2">
      <c r="A23" s="176"/>
      <c r="B23" s="132"/>
      <c r="C23" s="133"/>
      <c r="D23" s="133"/>
      <c r="E23" s="134"/>
      <c r="F23" s="1"/>
    </row>
    <row r="24" spans="1:6" ht="15" customHeight="1" x14ac:dyDescent="0.2">
      <c r="A24" s="176"/>
      <c r="B24" s="135"/>
      <c r="C24" s="136"/>
      <c r="D24" s="136"/>
      <c r="E24" s="137"/>
      <c r="F24" s="1"/>
    </row>
    <row r="25" spans="1:6" ht="15" customHeight="1" x14ac:dyDescent="0.2">
      <c r="A25" s="176"/>
      <c r="B25" s="132"/>
      <c r="C25" s="133"/>
      <c r="D25" s="133"/>
      <c r="E25" s="134"/>
      <c r="F25" s="1"/>
    </row>
    <row r="26" spans="1:6" ht="15" customHeight="1" x14ac:dyDescent="0.2">
      <c r="A26" s="176"/>
      <c r="B26" s="135"/>
      <c r="C26" s="136"/>
      <c r="D26" s="136"/>
      <c r="E26" s="137"/>
      <c r="F26" s="1"/>
    </row>
    <row r="27" spans="1:6" ht="15" customHeight="1" x14ac:dyDescent="0.2">
      <c r="A27" s="176"/>
      <c r="B27" s="132"/>
      <c r="C27" s="133"/>
      <c r="D27" s="133"/>
      <c r="E27" s="134"/>
      <c r="F27" s="1"/>
    </row>
    <row r="28" spans="1:6" ht="15" customHeight="1" x14ac:dyDescent="0.2">
      <c r="A28" s="176"/>
      <c r="B28" s="135"/>
      <c r="C28" s="136"/>
      <c r="D28" s="136"/>
      <c r="E28" s="137"/>
      <c r="F28" s="1"/>
    </row>
    <row r="29" spans="1:6" ht="15" customHeight="1" x14ac:dyDescent="0.2">
      <c r="A29" s="176"/>
      <c r="B29" s="132"/>
      <c r="C29" s="133"/>
      <c r="D29" s="133"/>
      <c r="E29" s="134"/>
      <c r="F29" s="1"/>
    </row>
    <row r="30" spans="1:6" ht="15" customHeight="1" x14ac:dyDescent="0.2">
      <c r="A30" s="176"/>
      <c r="B30" s="135"/>
      <c r="C30" s="136"/>
      <c r="D30" s="136"/>
      <c r="E30" s="137"/>
      <c r="F30" s="1"/>
    </row>
    <row r="31" spans="1:6" ht="15" customHeight="1" x14ac:dyDescent="0.2">
      <c r="A31" s="176"/>
      <c r="B31" s="132"/>
      <c r="C31" s="133"/>
      <c r="D31" s="133"/>
      <c r="E31" s="134"/>
      <c r="F31" s="1"/>
    </row>
    <row r="32" spans="1:6" ht="15" customHeight="1" x14ac:dyDescent="0.2">
      <c r="A32" s="176"/>
      <c r="B32" s="135"/>
      <c r="C32" s="136"/>
      <c r="D32" s="136"/>
      <c r="E32" s="137"/>
      <c r="F32" s="1"/>
    </row>
    <row r="33" spans="1:6" ht="15" customHeight="1" x14ac:dyDescent="0.2">
      <c r="A33" s="176"/>
      <c r="B33" s="132"/>
      <c r="C33" s="133"/>
      <c r="D33" s="133"/>
      <c r="E33" s="134"/>
      <c r="F33" s="1"/>
    </row>
    <row r="34" spans="1:6" ht="15" customHeight="1" x14ac:dyDescent="0.2">
      <c r="A34" s="176"/>
      <c r="B34" s="135"/>
      <c r="C34" s="136"/>
      <c r="D34" s="136"/>
      <c r="E34" s="137"/>
      <c r="F34" s="1"/>
    </row>
    <row r="35" spans="1:6" ht="15" customHeight="1" x14ac:dyDescent="0.2">
      <c r="A35" s="176"/>
      <c r="B35" s="132"/>
      <c r="C35" s="133"/>
      <c r="D35" s="133"/>
      <c r="E35" s="134"/>
      <c r="F35" s="1"/>
    </row>
    <row r="36" spans="1:6" ht="15" customHeight="1" x14ac:dyDescent="0.2">
      <c r="A36" s="176"/>
      <c r="B36" s="135"/>
      <c r="C36" s="136"/>
      <c r="D36" s="136"/>
      <c r="E36" s="137"/>
      <c r="F36" s="1"/>
    </row>
    <row r="37" spans="1:6" ht="15" customHeight="1" x14ac:dyDescent="0.2">
      <c r="A37" s="176"/>
      <c r="B37" s="132"/>
      <c r="C37" s="133"/>
      <c r="D37" s="133"/>
      <c r="E37" s="134"/>
      <c r="F37" s="1"/>
    </row>
    <row r="38" spans="1:6" ht="15" customHeight="1" x14ac:dyDescent="0.2">
      <c r="A38" s="176"/>
      <c r="B38" s="135"/>
      <c r="C38" s="136"/>
      <c r="D38" s="136"/>
      <c r="E38" s="137"/>
      <c r="F38" s="1"/>
    </row>
    <row r="39" spans="1:6" ht="15" customHeight="1" x14ac:dyDescent="0.2">
      <c r="A39" s="176"/>
      <c r="B39" s="132"/>
      <c r="C39" s="133"/>
      <c r="D39" s="133"/>
      <c r="E39" s="134"/>
      <c r="F39" s="1"/>
    </row>
    <row r="40" spans="1:6" ht="15" customHeight="1" x14ac:dyDescent="0.2">
      <c r="A40" s="176"/>
      <c r="B40" s="135"/>
      <c r="C40" s="136"/>
      <c r="D40" s="136"/>
      <c r="E40" s="137"/>
      <c r="F40" s="1"/>
    </row>
    <row r="41" spans="1:6" ht="15" customHeight="1" x14ac:dyDescent="0.2">
      <c r="A41" s="176"/>
      <c r="B41" s="132"/>
      <c r="C41" s="133"/>
      <c r="D41" s="133"/>
      <c r="E41" s="134"/>
      <c r="F41" s="1"/>
    </row>
    <row r="42" spans="1:6" ht="15" customHeight="1" x14ac:dyDescent="0.2">
      <c r="A42" s="176"/>
      <c r="B42" s="138"/>
      <c r="C42" s="139"/>
      <c r="D42" s="139"/>
      <c r="E42" s="140"/>
      <c r="F42" s="1"/>
    </row>
    <row r="43" spans="1:6" x14ac:dyDescent="0.2">
      <c r="A43" s="1"/>
      <c r="B43" s="75"/>
      <c r="C43" s="118"/>
      <c r="D43" s="118"/>
      <c r="E43" s="118"/>
      <c r="F43" s="1"/>
    </row>
    <row r="44" spans="1:6" s="1" customFormat="1" ht="22.5" customHeight="1" x14ac:dyDescent="0.2"/>
  </sheetData>
  <sheetProtection algorithmName="SHA-512" hashValue="UZ7ZB6JVBLjjabbSClu66kdVCouMalqEkdBJXK+FnA07+a3NpazH46ATfOH7VjQMlAWZE294MjFIF853ZXMKjg==" saltValue="RcNcNlSdFVbmJTRFmuhVyg==" spinCount="100000" sheet="1" objects="1" scenarios="1"/>
  <mergeCells count="1">
    <mergeCell ref="B5:E5"/>
  </mergeCells>
  <conditionalFormatting sqref="B7:E7">
    <cfRule type="expression" dxfId="130" priority="37" stopIfTrue="1">
      <formula>B7=""</formula>
    </cfRule>
  </conditionalFormatting>
  <conditionalFormatting sqref="B8:E8">
    <cfRule type="expression" dxfId="129" priority="38" stopIfTrue="1">
      <formula>B8=""</formula>
    </cfRule>
  </conditionalFormatting>
  <conditionalFormatting sqref="B9:E9">
    <cfRule type="expression" dxfId="128" priority="35" stopIfTrue="1">
      <formula>B9=""</formula>
    </cfRule>
  </conditionalFormatting>
  <conditionalFormatting sqref="B10:E10 B12:E12 B14:E14 B16:E16 B18:E18">
    <cfRule type="expression" dxfId="127" priority="10" stopIfTrue="1">
      <formula>B10=""</formula>
    </cfRule>
  </conditionalFormatting>
  <conditionalFormatting sqref="B11:E11 B13:E13 B15:E15 B17:E17">
    <cfRule type="expression" dxfId="126" priority="9" stopIfTrue="1">
      <formula>B11=""</formula>
    </cfRule>
  </conditionalFormatting>
  <conditionalFormatting sqref="B19:E19 B21:E21 B23:E23 B25:E25 B27:E27 B29:E29 B31:E31 B33:E33">
    <cfRule type="expression" dxfId="125" priority="1" stopIfTrue="1">
      <formula>B19=""</formula>
    </cfRule>
  </conditionalFormatting>
  <conditionalFormatting sqref="B20:E20 B22:E22 B24:E24 B26:E26 B28:E28 B30:E30 B32:E32">
    <cfRule type="expression" dxfId="124" priority="2" stopIfTrue="1">
      <formula>B20=""</formula>
    </cfRule>
  </conditionalFormatting>
  <conditionalFormatting sqref="B34:E34">
    <cfRule type="expression" dxfId="123" priority="32" stopIfTrue="1">
      <formula>B34=""</formula>
    </cfRule>
  </conditionalFormatting>
  <conditionalFormatting sqref="B35:E35">
    <cfRule type="expression" dxfId="122" priority="29" stopIfTrue="1">
      <formula>B35=""</formula>
    </cfRule>
  </conditionalFormatting>
  <conditionalFormatting sqref="B36:E36">
    <cfRule type="expression" dxfId="121" priority="30" stopIfTrue="1">
      <formula>B36=""</formula>
    </cfRule>
  </conditionalFormatting>
  <conditionalFormatting sqref="B37:E37">
    <cfRule type="expression" dxfId="120" priority="27" stopIfTrue="1">
      <formula>B37=""</formula>
    </cfRule>
  </conditionalFormatting>
  <conditionalFormatting sqref="B38:E38">
    <cfRule type="expression" dxfId="119" priority="28" stopIfTrue="1">
      <formula>B38=""</formula>
    </cfRule>
  </conditionalFormatting>
  <conditionalFormatting sqref="B39:E39">
    <cfRule type="expression" dxfId="118" priority="25" stopIfTrue="1">
      <formula>B39=""</formula>
    </cfRule>
  </conditionalFormatting>
  <conditionalFormatting sqref="B40:E40">
    <cfRule type="expression" dxfId="117" priority="26" stopIfTrue="1">
      <formula>B40=""</formula>
    </cfRule>
  </conditionalFormatting>
  <conditionalFormatting sqref="B41:E41">
    <cfRule type="expression" dxfId="116" priority="17" stopIfTrue="1">
      <formula>B41=""</formula>
    </cfRule>
  </conditionalFormatting>
  <conditionalFormatting sqref="B42:E42">
    <cfRule type="expression" dxfId="115" priority="18" stopIfTrue="1">
      <formula>B42=""</formula>
    </cfRule>
  </conditionalFormatting>
  <dataValidations count="3">
    <dataValidation type="whole" operator="greaterThanOrEqual" allowBlank="1" showErrorMessage="1" prompt="Value in million CHF" sqref="E7:E42" xr:uid="{45041CBA-2552-4D86-AC2B-BA0FE137625D}">
      <formula1>0</formula1>
    </dataValidation>
    <dataValidation operator="greaterThanOrEqual" allowBlank="1" showErrorMessage="1" errorTitle="Fehler" error="Bitte wählen Sie ein gültiges Format." prompt="Value in million CHF" sqref="C7:D42" xr:uid="{693AC458-910E-4FD8-8C0C-889DFC21C5AC}"/>
    <dataValidation type="date" operator="greaterThanOrEqual" allowBlank="1" showErrorMessage="1" promptTitle="Date error" prompt="Input is not a valid date" sqref="B7:B42" xr:uid="{55F8462D-D56D-4092-8C71-58FC6A13EEC9}">
      <formula1>1</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C9200-5661-4359-9594-0ADA401C1524}">
  <sheetPr codeName="Blad18">
    <pageSetUpPr fitToPage="1"/>
  </sheetPr>
  <dimension ref="A1:U56"/>
  <sheetViews>
    <sheetView showGridLines="0" zoomScaleNormal="100" zoomScaleSheetLayoutView="100" workbookViewId="0"/>
  </sheetViews>
  <sheetFormatPr defaultColWidth="0" defaultRowHeight="0" customHeight="1" zeroHeight="1" x14ac:dyDescent="0.2"/>
  <cols>
    <col min="1" max="1" width="2.5" style="142" customWidth="1"/>
    <col min="2" max="2" width="40.625" style="142" customWidth="1"/>
    <col min="3" max="6" width="15.625" style="142" customWidth="1"/>
    <col min="7" max="7" width="15.625" style="143" customWidth="1"/>
    <col min="8" max="9" width="10.125" style="143" customWidth="1"/>
    <col min="10" max="10" width="4.625" style="142" customWidth="1"/>
    <col min="11" max="11" width="23.375" style="142" hidden="1" customWidth="1"/>
    <col min="12" max="18" width="10.125" style="142" hidden="1" customWidth="1"/>
    <col min="19" max="21" width="23.375" style="142" hidden="1" customWidth="1"/>
    <col min="22" max="16384" width="10.125" style="142" hidden="1"/>
  </cols>
  <sheetData>
    <row r="1" spans="1:10" ht="15.75" customHeight="1" x14ac:dyDescent="0.2">
      <c r="A1" s="337" t="str">
        <f>LUPKOD&amp;" "&amp;FONDNAMN</f>
        <v xml:space="preserve">LUP 2026-4 </v>
      </c>
    </row>
    <row r="2" spans="1:10" s="77" customFormat="1" ht="7.5" customHeight="1" x14ac:dyDescent="0.2">
      <c r="A2" s="1"/>
      <c r="B2" s="1"/>
      <c r="C2" s="1"/>
      <c r="D2" s="1"/>
      <c r="E2" s="1"/>
      <c r="F2" s="1"/>
      <c r="G2" s="73"/>
      <c r="H2" s="49"/>
    </row>
    <row r="3" spans="1:10" s="77" customFormat="1" ht="39" customHeight="1" x14ac:dyDescent="0.2">
      <c r="A3" s="1"/>
      <c r="B3" s="1"/>
      <c r="C3" s="1"/>
      <c r="D3" s="1"/>
      <c r="E3" s="1"/>
      <c r="F3" s="1"/>
      <c r="G3" s="73"/>
      <c r="H3" s="49"/>
    </row>
    <row r="4" spans="1:10" s="77" customFormat="1" ht="30" customHeight="1" x14ac:dyDescent="0.2">
      <c r="A4" s="1"/>
      <c r="B4" s="294" t="s">
        <v>74</v>
      </c>
      <c r="C4" s="1"/>
      <c r="D4" s="1"/>
      <c r="E4" s="1"/>
      <c r="F4" s="1"/>
      <c r="G4" s="73"/>
      <c r="H4" s="49"/>
    </row>
    <row r="5" spans="1:10" s="77" customFormat="1" ht="33.75" customHeight="1" x14ac:dyDescent="0.2">
      <c r="B5" s="411" t="s">
        <v>75</v>
      </c>
      <c r="C5" s="411"/>
      <c r="D5" s="411"/>
      <c r="E5" s="411"/>
      <c r="F5" s="411"/>
      <c r="G5" s="411"/>
      <c r="H5" s="411"/>
      <c r="I5" s="144"/>
    </row>
    <row r="6" spans="1:10" s="77" customFormat="1" ht="52.5" customHeight="1" x14ac:dyDescent="0.2">
      <c r="B6" s="145"/>
      <c r="C6" s="146" t="s">
        <v>76</v>
      </c>
      <c r="D6" s="146" t="s">
        <v>77</v>
      </c>
      <c r="E6" s="146" t="s">
        <v>78</v>
      </c>
      <c r="F6" s="146" t="s">
        <v>79</v>
      </c>
      <c r="G6" s="146" t="s">
        <v>80</v>
      </c>
      <c r="H6" s="146" t="s">
        <v>81</v>
      </c>
      <c r="I6" s="147" t="s">
        <v>82</v>
      </c>
    </row>
    <row r="7" spans="1:10" s="77" customFormat="1" ht="22.5" customHeight="1" x14ac:dyDescent="0.2">
      <c r="B7" s="148" t="s">
        <v>83</v>
      </c>
      <c r="C7" s="149" t="str">
        <f>IF(SUM(C8:C18)=0,"",SUM(C8:C18))</f>
        <v/>
      </c>
      <c r="D7" s="149" t="str">
        <f>IF(SUM(D8:D18)=0,"",SUM(D8:D18))</f>
        <v/>
      </c>
      <c r="E7" s="149"/>
      <c r="F7" s="149" t="str">
        <f>IF(SUM(F8:F18)=0,"",SUM(F8:F18))</f>
        <v/>
      </c>
      <c r="G7" s="149" t="str">
        <f>IF(SUM(G8:G18)=0,"",SUM(G8:G18))</f>
        <v/>
      </c>
      <c r="H7" s="150" t="str">
        <f>IF(OR(F7="",G7=""),"",IF(ISERROR(MIN(F7:G7)/((C7+C7-F7+G7)/2)),"",MIN(F7:G7)/((C7+C7-F7+G7)/2)))</f>
        <v/>
      </c>
      <c r="I7" s="150" t="str">
        <f>IF(OR(F7="",G7=""),"",IF(C7="","",C7/(C7-F7+G7)-1))</f>
        <v/>
      </c>
    </row>
    <row r="8" spans="1:10" s="77" customFormat="1" ht="22.5" customHeight="1" x14ac:dyDescent="0.2">
      <c r="B8" s="151" t="s">
        <v>84</v>
      </c>
      <c r="C8" s="152"/>
      <c r="D8" s="152"/>
      <c r="E8" s="153"/>
      <c r="F8" s="152"/>
      <c r="G8" s="152"/>
      <c r="H8" s="154" t="str">
        <f>IF(OR(F8="",G8=""),"",IF(ISERROR(MIN(F8:G8)/((C8+C8-F8+G8)/2)),"",MIN(F8:G8)/((C8+C8-F8+G8)/2)))</f>
        <v/>
      </c>
      <c r="I8" s="154" t="str">
        <f>IF(OR(F8="",G8=""),"",IF(C8="","",C8/(C8-F8+G8)-1))</f>
        <v/>
      </c>
      <c r="J8" s="329"/>
    </row>
    <row r="9" spans="1:10" s="77" customFormat="1" ht="22.5" customHeight="1" x14ac:dyDescent="0.2">
      <c r="B9" s="155" t="s">
        <v>85</v>
      </c>
      <c r="C9" s="156"/>
      <c r="D9" s="156"/>
      <c r="E9" s="153"/>
      <c r="F9" s="156"/>
      <c r="G9" s="156"/>
      <c r="H9" s="157" t="str">
        <f>IF(OR(F9="",G9=""),"",IF(ISERROR(MIN(F9:G9)/((C9+C9-F9+G9)/2)),"",MIN(F9:G9)/((C9+C9-F9+G9)/2)))</f>
        <v/>
      </c>
      <c r="I9" s="157" t="str">
        <f>IF(OR(F9="",G9=""),"",IF(C9="","",C9/(C9-F9+G9)-1))</f>
        <v/>
      </c>
    </row>
    <row r="10" spans="1:10" s="77" customFormat="1" ht="22.5" customHeight="1" x14ac:dyDescent="0.2">
      <c r="B10" s="151" t="s">
        <v>86</v>
      </c>
      <c r="C10" s="152"/>
      <c r="D10" s="152"/>
      <c r="E10" s="153"/>
      <c r="F10" s="152"/>
      <c r="G10" s="152"/>
      <c r="H10" s="154" t="str">
        <f t="shared" ref="H10:H17" si="0">IF(OR(F10="",G10=""),"",IF(ISERROR(MIN(F10:G10)/((C10+C10-F10+G10)/2)),"",MIN(F10:G10)/((C10+C10-F10+G10)/2)))</f>
        <v/>
      </c>
      <c r="I10" s="154" t="str">
        <f t="shared" ref="I10:I17" si="1">IF(OR(F10="",G10=""),"",IF(C10="","",C10/(C10-F10+G10)-1))</f>
        <v/>
      </c>
      <c r="J10" s="329"/>
    </row>
    <row r="11" spans="1:10" s="77" customFormat="1" ht="22.5" customHeight="1" x14ac:dyDescent="0.2">
      <c r="B11" s="155" t="s">
        <v>87</v>
      </c>
      <c r="C11" s="156"/>
      <c r="D11" s="156"/>
      <c r="E11" s="153"/>
      <c r="F11" s="156"/>
      <c r="G11" s="156"/>
      <c r="H11" s="157" t="str">
        <f t="shared" si="0"/>
        <v/>
      </c>
      <c r="I11" s="157" t="str">
        <f t="shared" si="1"/>
        <v/>
      </c>
    </row>
    <row r="12" spans="1:10" s="77" customFormat="1" ht="22.5" customHeight="1" x14ac:dyDescent="0.2">
      <c r="B12" s="151" t="s">
        <v>88</v>
      </c>
      <c r="C12" s="152"/>
      <c r="D12" s="152"/>
      <c r="E12" s="153"/>
      <c r="F12" s="152"/>
      <c r="G12" s="152"/>
      <c r="H12" s="154" t="str">
        <f t="shared" si="0"/>
        <v/>
      </c>
      <c r="I12" s="154" t="str">
        <f t="shared" si="1"/>
        <v/>
      </c>
    </row>
    <row r="13" spans="1:10" s="77" customFormat="1" ht="22.5" customHeight="1" x14ac:dyDescent="0.2">
      <c r="B13" s="155" t="s">
        <v>89</v>
      </c>
      <c r="C13" s="156"/>
      <c r="D13" s="156"/>
      <c r="E13" s="153"/>
      <c r="F13" s="156"/>
      <c r="G13" s="156"/>
      <c r="H13" s="157" t="str">
        <f t="shared" si="0"/>
        <v/>
      </c>
      <c r="I13" s="157" t="str">
        <f t="shared" si="1"/>
        <v/>
      </c>
    </row>
    <row r="14" spans="1:10" s="77" customFormat="1" ht="22.5" customHeight="1" x14ac:dyDescent="0.2">
      <c r="B14" s="151" t="s">
        <v>90</v>
      </c>
      <c r="C14" s="152"/>
      <c r="D14" s="152"/>
      <c r="E14" s="153"/>
      <c r="F14" s="152"/>
      <c r="G14" s="152"/>
      <c r="H14" s="154" t="str">
        <f t="shared" si="0"/>
        <v/>
      </c>
      <c r="I14" s="154" t="str">
        <f t="shared" si="1"/>
        <v/>
      </c>
    </row>
    <row r="15" spans="1:10" s="77" customFormat="1" ht="22.5" customHeight="1" x14ac:dyDescent="0.2">
      <c r="B15" s="155" t="s">
        <v>91</v>
      </c>
      <c r="C15" s="156"/>
      <c r="D15" s="156"/>
      <c r="E15" s="153"/>
      <c r="F15" s="156"/>
      <c r="G15" s="156"/>
      <c r="H15" s="157" t="str">
        <f t="shared" si="0"/>
        <v/>
      </c>
      <c r="I15" s="157" t="str">
        <f t="shared" si="1"/>
        <v/>
      </c>
    </row>
    <row r="16" spans="1:10" s="77" customFormat="1" ht="22.5" customHeight="1" x14ac:dyDescent="0.2">
      <c r="B16" s="151" t="s">
        <v>92</v>
      </c>
      <c r="C16" s="152"/>
      <c r="D16" s="152"/>
      <c r="E16" s="153"/>
      <c r="F16" s="152"/>
      <c r="G16" s="152"/>
      <c r="H16" s="154" t="str">
        <f t="shared" si="0"/>
        <v/>
      </c>
      <c r="I16" s="154" t="str">
        <f t="shared" si="1"/>
        <v/>
      </c>
    </row>
    <row r="17" spans="2:10" s="77" customFormat="1" ht="22.5" customHeight="1" x14ac:dyDescent="0.2">
      <c r="B17" s="155" t="s">
        <v>93</v>
      </c>
      <c r="C17" s="156"/>
      <c r="D17" s="156"/>
      <c r="E17" s="153"/>
      <c r="F17" s="156"/>
      <c r="G17" s="156"/>
      <c r="H17" s="157" t="str">
        <f t="shared" si="0"/>
        <v/>
      </c>
      <c r="I17" s="157" t="str">
        <f t="shared" si="1"/>
        <v/>
      </c>
    </row>
    <row r="18" spans="2:10" s="77" customFormat="1" ht="22.5" customHeight="1" x14ac:dyDescent="0.2">
      <c r="B18" s="151" t="s">
        <v>94</v>
      </c>
      <c r="C18" s="152"/>
      <c r="D18" s="152"/>
      <c r="E18" s="153"/>
      <c r="F18" s="152"/>
      <c r="G18" s="152"/>
      <c r="H18" s="154" t="str">
        <f>IF(OR(F18="",G18=""),"",IF(ISERROR(MIN(F18:G18)/((C18+C18-F18+G18)/2)),"",MIN(F18:G18)/((C18+C18-F18+G18)/2)))</f>
        <v/>
      </c>
      <c r="I18" s="154" t="str">
        <f>IF(OR(F18="",G18=""),"",IF(C18="","",C18/(C18-F18+G18)-1))</f>
        <v/>
      </c>
    </row>
    <row r="19" spans="2:10" s="77" customFormat="1" ht="22.5" customHeight="1" x14ac:dyDescent="0.2">
      <c r="B19" s="148" t="s">
        <v>95</v>
      </c>
      <c r="C19" s="158" t="str">
        <f>IF(SUM(C20:C25)=0,"",SUM(C20:C25))</f>
        <v/>
      </c>
      <c r="D19" s="158" t="str">
        <f>IF(SUM(D20:D25)=0,"",SUM(D20:D25))</f>
        <v/>
      </c>
      <c r="E19" s="158" t="str">
        <f>IF(SUM(E20:E25)=0,"",SUM(E20:E25))</f>
        <v/>
      </c>
      <c r="F19" s="158" t="str">
        <f>IF(SUM(F20:F25)=0,"",SUM(F20:F25))</f>
        <v/>
      </c>
      <c r="G19" s="158" t="str">
        <f>IF(SUM(G20:G25)=0,"",SUM(G20:G25))</f>
        <v/>
      </c>
      <c r="H19" s="159" t="str">
        <f>IF(OR(F19="",G19=""),"",IF(ISERROR(MIN(F19:G19)/((C19+C19-F19+G19)/2)),"",MIN(F19:G19)/((C19+C19-F19+G19)/2)))</f>
        <v/>
      </c>
      <c r="I19" s="159" t="str">
        <f>IF(OR(F19="",G19=""),"",IF(C19="","",C19/(C19-F19+G19)-1))</f>
        <v/>
      </c>
    </row>
    <row r="20" spans="2:10" s="77" customFormat="1" ht="22.5" customHeight="1" x14ac:dyDescent="0.2">
      <c r="B20" s="151" t="s">
        <v>96</v>
      </c>
      <c r="C20" s="152"/>
      <c r="D20" s="152"/>
      <c r="E20" s="152"/>
      <c r="F20" s="152"/>
      <c r="G20" s="152"/>
      <c r="H20" s="154" t="str">
        <f t="shared" ref="H20:H25" si="2">IF(OR(F20="",G20=""),"",IF(ISERROR(MIN(F20:G20)/((C20+C20-F20+G20)/2)),"",MIN(F20:G20)/((C20+C20-F20+G20)/2)))</f>
        <v/>
      </c>
      <c r="I20" s="154" t="str">
        <f t="shared" ref="I20:I25" si="3">IF(OR(F20="",G20=""),"",IF(C20="","",C20/(C20-F20+G20)-1))</f>
        <v/>
      </c>
      <c r="J20" s="329"/>
    </row>
    <row r="21" spans="2:10" s="77" customFormat="1" ht="22.5" customHeight="1" x14ac:dyDescent="0.2">
      <c r="B21" s="155" t="s">
        <v>85</v>
      </c>
      <c r="C21" s="156"/>
      <c r="D21" s="156"/>
      <c r="E21" s="156"/>
      <c r="F21" s="156"/>
      <c r="G21" s="156"/>
      <c r="H21" s="157" t="str">
        <f t="shared" si="2"/>
        <v/>
      </c>
      <c r="I21" s="157" t="str">
        <f t="shared" si="3"/>
        <v/>
      </c>
    </row>
    <row r="22" spans="2:10" s="77" customFormat="1" ht="22.5" customHeight="1" x14ac:dyDescent="0.2">
      <c r="B22" s="151" t="s">
        <v>86</v>
      </c>
      <c r="C22" s="152"/>
      <c r="D22" s="152"/>
      <c r="E22" s="152"/>
      <c r="F22" s="152"/>
      <c r="G22" s="152"/>
      <c r="H22" s="154" t="str">
        <f t="shared" si="2"/>
        <v/>
      </c>
      <c r="I22" s="154" t="str">
        <f t="shared" si="3"/>
        <v/>
      </c>
      <c r="J22" s="329"/>
    </row>
    <row r="23" spans="2:10" s="77" customFormat="1" ht="22.5" customHeight="1" x14ac:dyDescent="0.2">
      <c r="B23" s="155" t="s">
        <v>87</v>
      </c>
      <c r="C23" s="156"/>
      <c r="D23" s="156"/>
      <c r="E23" s="156"/>
      <c r="F23" s="156"/>
      <c r="G23" s="156"/>
      <c r="H23" s="157" t="str">
        <f t="shared" si="2"/>
        <v/>
      </c>
      <c r="I23" s="157" t="str">
        <f t="shared" si="3"/>
        <v/>
      </c>
    </row>
    <row r="24" spans="2:10" s="77" customFormat="1" ht="22.5" customHeight="1" x14ac:dyDescent="0.2">
      <c r="B24" s="151" t="s">
        <v>88</v>
      </c>
      <c r="C24" s="152"/>
      <c r="D24" s="152"/>
      <c r="E24" s="152"/>
      <c r="F24" s="152"/>
      <c r="G24" s="152"/>
      <c r="H24" s="154" t="str">
        <f t="shared" si="2"/>
        <v/>
      </c>
      <c r="I24" s="154" t="str">
        <f t="shared" si="3"/>
        <v/>
      </c>
    </row>
    <row r="25" spans="2:10" s="77" customFormat="1" ht="22.5" customHeight="1" x14ac:dyDescent="0.2">
      <c r="B25" s="160" t="s">
        <v>94</v>
      </c>
      <c r="C25" s="161"/>
      <c r="D25" s="161"/>
      <c r="E25" s="161"/>
      <c r="F25" s="161"/>
      <c r="G25" s="161"/>
      <c r="H25" s="162" t="str">
        <f t="shared" si="2"/>
        <v/>
      </c>
      <c r="I25" s="162" t="str">
        <f t="shared" si="3"/>
        <v/>
      </c>
    </row>
    <row r="26" spans="2:10" ht="15" customHeight="1" x14ac:dyDescent="0.2">
      <c r="B26" s="413"/>
      <c r="C26" s="414"/>
      <c r="D26" s="141"/>
    </row>
    <row r="27" spans="2:10" ht="22.5" customHeight="1" x14ac:dyDescent="0.2"/>
    <row r="28" spans="2:10" ht="11.25" hidden="1" x14ac:dyDescent="0.2"/>
    <row r="29" spans="2:10" ht="11.25" hidden="1" x14ac:dyDescent="0.2"/>
    <row r="30" spans="2:10" ht="11.25" hidden="1" x14ac:dyDescent="0.2"/>
    <row r="31" spans="2:10" ht="11.25" hidden="1" x14ac:dyDescent="0.2"/>
    <row r="32" spans="2:10" ht="11.25" hidden="1" x14ac:dyDescent="0.2"/>
    <row r="33" ht="11.25" hidden="1" x14ac:dyDescent="0.2"/>
    <row r="34" ht="11.25" hidden="1" x14ac:dyDescent="0.2"/>
    <row r="35" ht="11.25" hidden="1" x14ac:dyDescent="0.2"/>
    <row r="36" ht="11.25" hidden="1" x14ac:dyDescent="0.2"/>
    <row r="37" ht="11.25" hidden="1" x14ac:dyDescent="0.2"/>
    <row r="38" ht="11.25" hidden="1" x14ac:dyDescent="0.2"/>
    <row r="39" ht="11.25" hidden="1" x14ac:dyDescent="0.2"/>
    <row r="40" ht="11.25" hidden="1" x14ac:dyDescent="0.2"/>
    <row r="41" ht="11.25" hidden="1" x14ac:dyDescent="0.2"/>
    <row r="42" ht="11.25" hidden="1" x14ac:dyDescent="0.2"/>
    <row r="43" ht="11.25" hidden="1" x14ac:dyDescent="0.2"/>
    <row r="44" ht="11.25" hidden="1" x14ac:dyDescent="0.2"/>
    <row r="45" ht="11.25" hidden="1" x14ac:dyDescent="0.2"/>
    <row r="46" ht="11.25" hidden="1" x14ac:dyDescent="0.2"/>
    <row r="47" ht="11.25" hidden="1" x14ac:dyDescent="0.2"/>
    <row r="48" ht="11.25" hidden="1" x14ac:dyDescent="0.2"/>
    <row r="49" ht="11.25" hidden="1" x14ac:dyDescent="0.2"/>
    <row r="50" ht="12" hidden="1" customHeight="1" x14ac:dyDescent="0.2"/>
    <row r="51" ht="12" hidden="1" customHeight="1" x14ac:dyDescent="0.2"/>
    <row r="52" ht="12" hidden="1" customHeight="1" x14ac:dyDescent="0.2"/>
    <row r="53" ht="12" hidden="1" customHeight="1" x14ac:dyDescent="0.2"/>
    <row r="54" ht="12" hidden="1" customHeight="1" x14ac:dyDescent="0.2"/>
    <row r="55" ht="12" hidden="1" customHeight="1" x14ac:dyDescent="0.2"/>
    <row r="56" ht="12" hidden="1" customHeight="1" x14ac:dyDescent="0.2"/>
  </sheetData>
  <sheetProtection algorithmName="SHA-512" hashValue="SJkKxHIJyATCHUgFsUuE8vfk5Ikm7VOt/TQxfxTw2eyKbUSjkN9ZCatPpUll3TAh4mBEmutRJ+emTPbdNkXWuQ==" saltValue="nd16IDkt3beyvnoGoll9ew==" spinCount="100000" sheet="1" objects="1" scenarios="1"/>
  <mergeCells count="2">
    <mergeCell ref="B26:C26"/>
    <mergeCell ref="B5:H5"/>
  </mergeCells>
  <conditionalFormatting sqref="C8:D8 F8:G8">
    <cfRule type="expression" dxfId="114" priority="23" stopIfTrue="1">
      <formula>C8=""</formula>
    </cfRule>
  </conditionalFormatting>
  <conditionalFormatting sqref="C9:D9 F9:G9">
    <cfRule type="expression" dxfId="113" priority="20" stopIfTrue="1">
      <formula>C9=""</formula>
    </cfRule>
  </conditionalFormatting>
  <conditionalFormatting sqref="C10:D10 F10:G10">
    <cfRule type="expression" dxfId="112" priority="18" stopIfTrue="1">
      <formula>C10=""</formula>
    </cfRule>
  </conditionalFormatting>
  <conditionalFormatting sqref="C11:D11 F11:G11">
    <cfRule type="expression" dxfId="111" priority="15" stopIfTrue="1">
      <formula>C11=""</formula>
    </cfRule>
  </conditionalFormatting>
  <conditionalFormatting sqref="C12:D12 F12:G12">
    <cfRule type="expression" dxfId="110" priority="17" stopIfTrue="1">
      <formula>C12=""</formula>
    </cfRule>
  </conditionalFormatting>
  <conditionalFormatting sqref="C13:D13 F13:G13">
    <cfRule type="expression" dxfId="109" priority="14" stopIfTrue="1">
      <formula>C13=""</formula>
    </cfRule>
  </conditionalFormatting>
  <conditionalFormatting sqref="C14:D14 F14:G14">
    <cfRule type="expression" dxfId="108" priority="5" stopIfTrue="1">
      <formula>C14=""</formula>
    </cfRule>
  </conditionalFormatting>
  <conditionalFormatting sqref="C15:D15 F15:G15 C17:D17 F17:G17">
    <cfRule type="expression" dxfId="107" priority="3" stopIfTrue="1">
      <formula>C15=""</formula>
    </cfRule>
  </conditionalFormatting>
  <conditionalFormatting sqref="C16:D16 F16:G16 C18:D18 F18:G18">
    <cfRule type="expression" dxfId="106" priority="2" stopIfTrue="1">
      <formula>C16=""</formula>
    </cfRule>
  </conditionalFormatting>
  <conditionalFormatting sqref="C20:G20">
    <cfRule type="expression" dxfId="105" priority="8" stopIfTrue="1">
      <formula>C20=""</formula>
    </cfRule>
  </conditionalFormatting>
  <conditionalFormatting sqref="C21:G21">
    <cfRule type="expression" dxfId="104" priority="19" stopIfTrue="1">
      <formula>C21=""</formula>
    </cfRule>
  </conditionalFormatting>
  <conditionalFormatting sqref="C22:G22">
    <cfRule type="expression" dxfId="103" priority="12" stopIfTrue="1">
      <formula>C22=""</formula>
    </cfRule>
  </conditionalFormatting>
  <conditionalFormatting sqref="C23:G23">
    <cfRule type="expression" dxfId="102" priority="13" stopIfTrue="1">
      <formula>C23=""</formula>
    </cfRule>
  </conditionalFormatting>
  <conditionalFormatting sqref="C24:G24">
    <cfRule type="expression" dxfId="101" priority="11" stopIfTrue="1">
      <formula>C24=""</formula>
    </cfRule>
  </conditionalFormatting>
  <conditionalFormatting sqref="C25:G25">
    <cfRule type="expression" dxfId="100" priority="1" stopIfTrue="1">
      <formula>C25=""</formula>
    </cfRule>
  </conditionalFormatting>
  <dataValidations count="1">
    <dataValidation type="whole" operator="greaterThanOrEqual" allowBlank="1" showInputMessage="1" showErrorMessage="1" sqref="C8:G18 C20:G25" xr:uid="{22E786B9-6B5B-4A73-B77A-E6CA0EF588D4}">
      <formula1>0</formula1>
    </dataValidation>
  </dataValidations>
  <pageMargins left="0.70866141732283472" right="0.70866141732283472" top="0.74803149606299213" bottom="0.74803149606299213" header="0.31496062992125984" footer="0.31496062992125984"/>
  <pageSetup paperSize="9" scale="69" orientation="landscape" r:id="rId1"/>
  <headerFooter>
    <oddHeader>&amp;L&amp;F&amp;R&amp;A</oddHeader>
    <oddFooter>&amp;R&amp;P /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6C3E7-D2D6-4F75-9142-6368C1F93FCB}">
  <sheetPr codeName="Blad19"/>
  <dimension ref="A1:M38"/>
  <sheetViews>
    <sheetView zoomScaleNormal="100" workbookViewId="0"/>
  </sheetViews>
  <sheetFormatPr defaultColWidth="0" defaultRowHeight="14.25" zeroHeight="1" x14ac:dyDescent="0.2"/>
  <cols>
    <col min="1" max="1" width="2.5" style="72" customWidth="1"/>
    <col min="2" max="2" width="42.375" style="72" customWidth="1"/>
    <col min="3" max="3" width="16.125" style="72" customWidth="1"/>
    <col min="4" max="4" width="46.5" style="72" customWidth="1"/>
    <col min="5" max="6" width="16.125" style="72" customWidth="1"/>
    <col min="7" max="7" width="46.5" style="72" customWidth="1"/>
    <col min="8" max="8" width="16.125" style="72" customWidth="1"/>
    <col min="9" max="9" width="18.125" style="72" customWidth="1"/>
    <col min="10" max="12" width="16.125" style="72" customWidth="1"/>
    <col min="13" max="13" width="4.625" style="72" customWidth="1"/>
    <col min="14" max="16384" width="9" style="72" hidden="1"/>
  </cols>
  <sheetData>
    <row r="1" spans="1:12" ht="15.75" customHeight="1" x14ac:dyDescent="0.2">
      <c r="A1" s="335" t="str">
        <f>LUPKOD&amp;" "&amp;FONDNAMN</f>
        <v xml:space="preserve">LUP 2026-4 </v>
      </c>
    </row>
    <row r="2" spans="1:12" ht="7.5" customHeight="1" x14ac:dyDescent="0.2"/>
    <row r="3" spans="1:12" ht="39" customHeight="1" x14ac:dyDescent="0.2"/>
    <row r="4" spans="1:12" ht="30" customHeight="1" x14ac:dyDescent="0.2">
      <c r="B4" s="294" t="s">
        <v>97</v>
      </c>
    </row>
    <row r="5" spans="1:12" ht="33.75" customHeight="1" x14ac:dyDescent="0.2">
      <c r="B5" s="415" t="s">
        <v>215</v>
      </c>
      <c r="C5" s="415"/>
      <c r="D5" s="415"/>
      <c r="E5" s="415"/>
      <c r="F5" s="415"/>
      <c r="G5" s="415"/>
      <c r="H5" s="415"/>
      <c r="I5" s="415"/>
      <c r="J5" s="415"/>
      <c r="K5" s="163"/>
      <c r="L5" s="163"/>
    </row>
    <row r="6" spans="1:12" ht="22.5" customHeight="1" x14ac:dyDescent="0.2">
      <c r="B6" s="203" t="s">
        <v>98</v>
      </c>
      <c r="C6" s="416" t="s">
        <v>99</v>
      </c>
      <c r="D6" s="416"/>
      <c r="E6" s="417"/>
      <c r="F6" s="418" t="s">
        <v>100</v>
      </c>
      <c r="G6" s="416"/>
      <c r="H6" s="417"/>
      <c r="I6" s="418" t="s">
        <v>101</v>
      </c>
      <c r="J6" s="416"/>
      <c r="K6" s="416"/>
      <c r="L6" s="417"/>
    </row>
    <row r="7" spans="1:12" ht="52.5" customHeight="1" x14ac:dyDescent="0.2">
      <c r="B7" s="293" t="s">
        <v>72</v>
      </c>
      <c r="C7" s="203" t="s">
        <v>102</v>
      </c>
      <c r="D7" s="203" t="s">
        <v>103</v>
      </c>
      <c r="E7" s="291" t="s">
        <v>104</v>
      </c>
      <c r="F7" s="203" t="s">
        <v>102</v>
      </c>
      <c r="G7" s="291" t="s">
        <v>103</v>
      </c>
      <c r="H7" s="203" t="s">
        <v>104</v>
      </c>
      <c r="I7" s="203" t="s">
        <v>105</v>
      </c>
      <c r="J7" s="203" t="s">
        <v>106</v>
      </c>
      <c r="K7" s="203" t="s">
        <v>107</v>
      </c>
      <c r="L7" s="292" t="s">
        <v>108</v>
      </c>
    </row>
    <row r="8" spans="1:12" ht="15" customHeight="1" x14ac:dyDescent="0.2">
      <c r="B8" s="164"/>
      <c r="C8" s="165"/>
      <c r="D8" s="166"/>
      <c r="E8" s="167"/>
      <c r="F8" s="165"/>
      <c r="G8" s="164"/>
      <c r="H8" s="168"/>
      <c r="I8" s="165"/>
      <c r="J8" s="165"/>
      <c r="K8" s="165"/>
      <c r="L8" s="165"/>
    </row>
    <row r="9" spans="1:12" ht="15" customHeight="1" x14ac:dyDescent="0.2">
      <c r="B9" s="169"/>
      <c r="C9" s="170"/>
      <c r="D9" s="169"/>
      <c r="E9" s="171"/>
      <c r="F9" s="170"/>
      <c r="G9" s="169"/>
      <c r="H9" s="171"/>
      <c r="I9" s="170"/>
      <c r="J9" s="170"/>
      <c r="K9" s="170"/>
      <c r="L9" s="170"/>
    </row>
    <row r="10" spans="1:12" ht="15" customHeight="1" x14ac:dyDescent="0.2">
      <c r="B10" s="166"/>
      <c r="C10" s="172"/>
      <c r="D10" s="166"/>
      <c r="E10" s="168"/>
      <c r="F10" s="172"/>
      <c r="G10" s="166"/>
      <c r="H10" s="168"/>
      <c r="I10" s="172"/>
      <c r="J10" s="172"/>
      <c r="K10" s="172"/>
      <c r="L10" s="172"/>
    </row>
    <row r="11" spans="1:12" ht="15" customHeight="1" x14ac:dyDescent="0.2">
      <c r="B11" s="169"/>
      <c r="C11" s="170"/>
      <c r="D11" s="169"/>
      <c r="E11" s="171"/>
      <c r="F11" s="170"/>
      <c r="G11" s="169"/>
      <c r="H11" s="171"/>
      <c r="I11" s="170"/>
      <c r="J11" s="170"/>
      <c r="K11" s="170"/>
      <c r="L11" s="170"/>
    </row>
    <row r="12" spans="1:12" ht="15" customHeight="1" x14ac:dyDescent="0.2">
      <c r="B12" s="166"/>
      <c r="C12" s="172"/>
      <c r="D12" s="166"/>
      <c r="E12" s="168"/>
      <c r="F12" s="172"/>
      <c r="G12" s="166"/>
      <c r="H12" s="168"/>
      <c r="I12" s="172"/>
      <c r="J12" s="172"/>
      <c r="K12" s="172"/>
      <c r="L12" s="172"/>
    </row>
    <row r="13" spans="1:12" ht="15" customHeight="1" x14ac:dyDescent="0.2">
      <c r="B13" s="169"/>
      <c r="C13" s="170"/>
      <c r="D13" s="169"/>
      <c r="E13" s="171"/>
      <c r="F13" s="170"/>
      <c r="G13" s="169"/>
      <c r="H13" s="171"/>
      <c r="I13" s="170"/>
      <c r="J13" s="170"/>
      <c r="K13" s="170"/>
      <c r="L13" s="170"/>
    </row>
    <row r="14" spans="1:12" ht="15" customHeight="1" x14ac:dyDescent="0.2">
      <c r="B14" s="166"/>
      <c r="C14" s="172"/>
      <c r="D14" s="166"/>
      <c r="E14" s="168"/>
      <c r="F14" s="172"/>
      <c r="G14" s="166"/>
      <c r="H14" s="168"/>
      <c r="I14" s="172"/>
      <c r="J14" s="172"/>
      <c r="K14" s="172"/>
      <c r="L14" s="172"/>
    </row>
    <row r="15" spans="1:12" ht="15" customHeight="1" x14ac:dyDescent="0.2">
      <c r="B15" s="169"/>
      <c r="C15" s="170"/>
      <c r="D15" s="169"/>
      <c r="E15" s="171"/>
      <c r="F15" s="170"/>
      <c r="G15" s="169"/>
      <c r="H15" s="171"/>
      <c r="I15" s="170"/>
      <c r="J15" s="170"/>
      <c r="K15" s="170"/>
      <c r="L15" s="170"/>
    </row>
    <row r="16" spans="1:12" ht="15" customHeight="1" x14ac:dyDescent="0.2">
      <c r="B16" s="166"/>
      <c r="C16" s="172"/>
      <c r="D16" s="166"/>
      <c r="E16" s="168"/>
      <c r="F16" s="172"/>
      <c r="G16" s="166"/>
      <c r="H16" s="168"/>
      <c r="I16" s="172"/>
      <c r="J16" s="172"/>
      <c r="K16" s="172"/>
      <c r="L16" s="172"/>
    </row>
    <row r="17" spans="2:12" ht="15" customHeight="1" x14ac:dyDescent="0.2">
      <c r="B17" s="169"/>
      <c r="C17" s="170"/>
      <c r="D17" s="169"/>
      <c r="E17" s="171"/>
      <c r="F17" s="170"/>
      <c r="G17" s="169"/>
      <c r="H17" s="171"/>
      <c r="I17" s="170"/>
      <c r="J17" s="170"/>
      <c r="K17" s="170"/>
      <c r="L17" s="170"/>
    </row>
    <row r="18" spans="2:12" ht="15" customHeight="1" x14ac:dyDescent="0.2">
      <c r="B18" s="166"/>
      <c r="C18" s="172"/>
      <c r="D18" s="166"/>
      <c r="E18" s="168"/>
      <c r="F18" s="172"/>
      <c r="G18" s="166"/>
      <c r="H18" s="168"/>
      <c r="I18" s="172"/>
      <c r="J18" s="172"/>
      <c r="K18" s="172"/>
      <c r="L18" s="172"/>
    </row>
    <row r="19" spans="2:12" ht="15" customHeight="1" x14ac:dyDescent="0.2">
      <c r="B19" s="169"/>
      <c r="C19" s="170"/>
      <c r="D19" s="169"/>
      <c r="E19" s="171"/>
      <c r="F19" s="170"/>
      <c r="G19" s="169"/>
      <c r="H19" s="171"/>
      <c r="I19" s="170"/>
      <c r="J19" s="170"/>
      <c r="K19" s="170"/>
      <c r="L19" s="170"/>
    </row>
    <row r="20" spans="2:12" ht="15" customHeight="1" x14ac:dyDescent="0.2">
      <c r="B20" s="166"/>
      <c r="C20" s="172"/>
      <c r="D20" s="166"/>
      <c r="E20" s="168"/>
      <c r="F20" s="172"/>
      <c r="G20" s="166"/>
      <c r="H20" s="168"/>
      <c r="I20" s="172"/>
      <c r="J20" s="172"/>
      <c r="K20" s="172"/>
      <c r="L20" s="172"/>
    </row>
    <row r="21" spans="2:12" ht="15" customHeight="1" x14ac:dyDescent="0.2">
      <c r="B21" s="169"/>
      <c r="C21" s="170"/>
      <c r="D21" s="169"/>
      <c r="E21" s="171"/>
      <c r="F21" s="170"/>
      <c r="G21" s="169"/>
      <c r="H21" s="171"/>
      <c r="I21" s="170"/>
      <c r="J21" s="170"/>
      <c r="K21" s="170"/>
      <c r="L21" s="170"/>
    </row>
    <row r="22" spans="2:12" ht="15" customHeight="1" x14ac:dyDescent="0.2">
      <c r="B22" s="166"/>
      <c r="C22" s="172"/>
      <c r="D22" s="166"/>
      <c r="E22" s="168"/>
      <c r="F22" s="172"/>
      <c r="G22" s="166"/>
      <c r="H22" s="168"/>
      <c r="I22" s="172"/>
      <c r="J22" s="172"/>
      <c r="K22" s="172"/>
      <c r="L22" s="172"/>
    </row>
    <row r="23" spans="2:12" ht="15" customHeight="1" x14ac:dyDescent="0.2">
      <c r="B23" s="169"/>
      <c r="C23" s="170"/>
      <c r="D23" s="169"/>
      <c r="E23" s="171"/>
      <c r="F23" s="170"/>
      <c r="G23" s="169"/>
      <c r="H23" s="171"/>
      <c r="I23" s="170"/>
      <c r="J23" s="170"/>
      <c r="K23" s="170"/>
      <c r="L23" s="170"/>
    </row>
    <row r="24" spans="2:12" ht="15" customHeight="1" x14ac:dyDescent="0.2">
      <c r="B24" s="166"/>
      <c r="C24" s="172"/>
      <c r="D24" s="166"/>
      <c r="E24" s="168"/>
      <c r="F24" s="172"/>
      <c r="G24" s="166"/>
      <c r="H24" s="168"/>
      <c r="I24" s="172"/>
      <c r="J24" s="172"/>
      <c r="K24" s="172"/>
      <c r="L24" s="172"/>
    </row>
    <row r="25" spans="2:12" ht="15" customHeight="1" x14ac:dyDescent="0.2">
      <c r="B25" s="169"/>
      <c r="C25" s="170"/>
      <c r="D25" s="169"/>
      <c r="E25" s="171"/>
      <c r="F25" s="170"/>
      <c r="G25" s="169"/>
      <c r="H25" s="171"/>
      <c r="I25" s="170"/>
      <c r="J25" s="170"/>
      <c r="K25" s="170"/>
      <c r="L25" s="170"/>
    </row>
    <row r="26" spans="2:12" ht="15" customHeight="1" x14ac:dyDescent="0.2">
      <c r="B26" s="166"/>
      <c r="C26" s="172"/>
      <c r="D26" s="166"/>
      <c r="E26" s="168"/>
      <c r="F26" s="172"/>
      <c r="G26" s="166"/>
      <c r="H26" s="168"/>
      <c r="I26" s="172"/>
      <c r="J26" s="172"/>
      <c r="K26" s="172"/>
      <c r="L26" s="172"/>
    </row>
    <row r="27" spans="2:12" ht="15" customHeight="1" x14ac:dyDescent="0.2">
      <c r="B27" s="169"/>
      <c r="C27" s="170"/>
      <c r="D27" s="169"/>
      <c r="E27" s="171"/>
      <c r="F27" s="170"/>
      <c r="G27" s="169"/>
      <c r="H27" s="171"/>
      <c r="I27" s="170"/>
      <c r="J27" s="170"/>
      <c r="K27" s="170"/>
      <c r="L27" s="170"/>
    </row>
    <row r="28" spans="2:12" ht="15" customHeight="1" x14ac:dyDescent="0.2">
      <c r="B28" s="166"/>
      <c r="C28" s="172"/>
      <c r="D28" s="166"/>
      <c r="E28" s="168"/>
      <c r="F28" s="172"/>
      <c r="G28" s="166"/>
      <c r="H28" s="168"/>
      <c r="I28" s="172"/>
      <c r="J28" s="172"/>
      <c r="K28" s="172"/>
      <c r="L28" s="172"/>
    </row>
    <row r="29" spans="2:12" ht="15" customHeight="1" x14ac:dyDescent="0.2">
      <c r="B29" s="169"/>
      <c r="C29" s="170"/>
      <c r="D29" s="169"/>
      <c r="E29" s="171"/>
      <c r="F29" s="170"/>
      <c r="G29" s="169"/>
      <c r="H29" s="171"/>
      <c r="I29" s="170"/>
      <c r="J29" s="170"/>
      <c r="K29" s="170"/>
      <c r="L29" s="170"/>
    </row>
    <row r="30" spans="2:12" ht="15" customHeight="1" x14ac:dyDescent="0.2">
      <c r="B30" s="166"/>
      <c r="C30" s="172"/>
      <c r="D30" s="166"/>
      <c r="E30" s="168"/>
      <c r="F30" s="172"/>
      <c r="G30" s="166"/>
      <c r="H30" s="168"/>
      <c r="I30" s="172"/>
      <c r="J30" s="172"/>
      <c r="K30" s="172"/>
      <c r="L30" s="172"/>
    </row>
    <row r="31" spans="2:12" ht="15" customHeight="1" x14ac:dyDescent="0.2">
      <c r="B31" s="169"/>
      <c r="C31" s="170"/>
      <c r="D31" s="169"/>
      <c r="E31" s="171"/>
      <c r="F31" s="170"/>
      <c r="G31" s="169"/>
      <c r="H31" s="171"/>
      <c r="I31" s="170"/>
      <c r="J31" s="170"/>
      <c r="K31" s="170"/>
      <c r="L31" s="170"/>
    </row>
    <row r="32" spans="2:12" ht="15" customHeight="1" x14ac:dyDescent="0.2">
      <c r="B32" s="166"/>
      <c r="C32" s="172"/>
      <c r="D32" s="166"/>
      <c r="E32" s="168"/>
      <c r="F32" s="172"/>
      <c r="G32" s="166"/>
      <c r="H32" s="168"/>
      <c r="I32" s="172"/>
      <c r="J32" s="172"/>
      <c r="K32" s="172"/>
      <c r="L32" s="172"/>
    </row>
    <row r="33" spans="2:13" ht="15" customHeight="1" x14ac:dyDescent="0.2">
      <c r="B33" s="169"/>
      <c r="C33" s="170"/>
      <c r="D33" s="169"/>
      <c r="E33" s="171"/>
      <c r="F33" s="170"/>
      <c r="G33" s="169"/>
      <c r="H33" s="171"/>
      <c r="I33" s="170"/>
      <c r="J33" s="170"/>
      <c r="K33" s="170"/>
      <c r="L33" s="170"/>
    </row>
    <row r="34" spans="2:13" ht="15" customHeight="1" x14ac:dyDescent="0.2">
      <c r="B34" s="166"/>
      <c r="C34" s="172"/>
      <c r="D34" s="166"/>
      <c r="E34" s="168"/>
      <c r="F34" s="172"/>
      <c r="G34" s="166"/>
      <c r="H34" s="168"/>
      <c r="I34" s="172"/>
      <c r="J34" s="172"/>
      <c r="K34" s="172"/>
      <c r="L34" s="172"/>
    </row>
    <row r="35" spans="2:13" ht="15" customHeight="1" x14ac:dyDescent="0.2">
      <c r="B35" s="169"/>
      <c r="C35" s="170"/>
      <c r="D35" s="169"/>
      <c r="E35" s="171"/>
      <c r="F35" s="170"/>
      <c r="G35" s="169"/>
      <c r="H35" s="171"/>
      <c r="I35" s="170"/>
      <c r="J35" s="170"/>
      <c r="K35" s="170"/>
      <c r="L35" s="170"/>
    </row>
    <row r="36" spans="2:13" ht="15" customHeight="1" x14ac:dyDescent="0.2">
      <c r="B36" s="173"/>
      <c r="C36" s="174"/>
      <c r="D36" s="173"/>
      <c r="E36" s="175"/>
      <c r="F36" s="174"/>
      <c r="G36" s="173"/>
      <c r="H36" s="175"/>
      <c r="I36" s="174"/>
      <c r="J36" s="174"/>
      <c r="K36" s="174"/>
      <c r="L36" s="174"/>
    </row>
    <row r="37" spans="2:13" ht="11.25" customHeight="1" x14ac:dyDescent="0.2">
      <c r="M37" s="54"/>
    </row>
    <row r="38" spans="2:13" ht="22.5" customHeight="1" x14ac:dyDescent="0.2"/>
  </sheetData>
  <sheetProtection algorithmName="SHA-512" hashValue="m9pxy+5NOioQs6umOxKXANhFccq/LhGuavl0qT+JT2n+084NVsHWSvDK3NGw7U411zyC/q2PmqeIuoJJo7MgIQ==" saltValue="t+DJ6KNzDlOQGOZc26H7CA==" spinCount="100000" sheet="1" objects="1" scenarios="1"/>
  <mergeCells count="4">
    <mergeCell ref="B5:J5"/>
    <mergeCell ref="C6:E6"/>
    <mergeCell ref="F6:H6"/>
    <mergeCell ref="I6:L6"/>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98E67-D38D-49D7-8557-3206DE013AFD}">
  <sheetPr codeName="Blad20">
    <pageSetUpPr fitToPage="1"/>
  </sheetPr>
  <dimension ref="A1:AX32"/>
  <sheetViews>
    <sheetView zoomScaleNormal="100" workbookViewId="0"/>
  </sheetViews>
  <sheetFormatPr defaultColWidth="0" defaultRowHeight="11.25" zeroHeight="1" x14ac:dyDescent="0.2"/>
  <cols>
    <col min="1" max="1" width="2.5" style="77" customWidth="1"/>
    <col min="2" max="2" width="57.5" style="77" customWidth="1"/>
    <col min="3" max="6" width="15.75" style="77" customWidth="1"/>
    <col min="7" max="7" width="13.125" style="77" customWidth="1"/>
    <col min="8" max="8" width="4.625" style="77" customWidth="1"/>
    <col min="9" max="14" width="0" style="77" hidden="1" customWidth="1"/>
    <col min="15" max="15" width="9.875" style="77" hidden="1" customWidth="1"/>
    <col min="16" max="16" width="17.875" style="77" hidden="1" customWidth="1"/>
    <col min="17" max="17" width="2.625" style="77" hidden="1" customWidth="1"/>
    <col min="18" max="18" width="37.625" style="77" hidden="1" customWidth="1"/>
    <col min="19" max="19" width="9.875" style="77" hidden="1" customWidth="1"/>
    <col min="20" max="20" width="17.875" style="77" hidden="1" customWidth="1"/>
    <col min="21" max="21" width="2.625" style="77" hidden="1" customWidth="1"/>
    <col min="22" max="22" width="28.875" style="77" hidden="1" customWidth="1"/>
    <col min="23" max="23" width="10.125" style="77" hidden="1" customWidth="1"/>
    <col min="24" max="24" width="19.375" style="77" hidden="1" customWidth="1"/>
    <col min="25" max="25" width="11.875" style="77" hidden="1" customWidth="1"/>
    <col min="26" max="26" width="2.5" style="77" hidden="1" customWidth="1"/>
    <col min="27" max="27" width="19.125" style="77" hidden="1" customWidth="1"/>
    <col min="28" max="28" width="9.875" style="77" hidden="1" customWidth="1"/>
    <col min="29" max="29" width="17.875" style="77" hidden="1" customWidth="1"/>
    <col min="30" max="30" width="2.625" style="77" hidden="1" customWidth="1"/>
    <col min="31" max="31" width="37.625" style="77" hidden="1" customWidth="1"/>
    <col min="32" max="32" width="9.875" style="77" hidden="1" customWidth="1"/>
    <col min="33" max="33" width="17.875" style="77" hidden="1" customWidth="1"/>
    <col min="34" max="34" width="2.625" style="77" hidden="1" customWidth="1"/>
    <col min="35" max="50" width="37.625" style="77" hidden="1" customWidth="1"/>
    <col min="51" max="16384" width="10.125" style="77" hidden="1"/>
  </cols>
  <sheetData>
    <row r="1" spans="1:8" s="1" customFormat="1" ht="15.75" customHeight="1" x14ac:dyDescent="0.2">
      <c r="A1" s="335" t="str">
        <f>LUPKOD&amp;" "&amp;FONDNAMN</f>
        <v xml:space="preserve">LUP 2026-4 </v>
      </c>
    </row>
    <row r="2" spans="1:8" ht="7.5" customHeight="1" x14ac:dyDescent="0.2">
      <c r="A2" s="1"/>
      <c r="B2" s="1"/>
      <c r="C2" s="1"/>
      <c r="D2" s="1"/>
      <c r="E2" s="1"/>
      <c r="F2" s="1"/>
      <c r="G2" s="73"/>
      <c r="H2" s="49"/>
    </row>
    <row r="3" spans="1:8" ht="39" customHeight="1" x14ac:dyDescent="0.2">
      <c r="A3" s="1"/>
      <c r="B3" s="1"/>
      <c r="C3" s="1"/>
      <c r="D3" s="1"/>
      <c r="E3" s="1"/>
      <c r="F3" s="1"/>
      <c r="G3" s="73"/>
      <c r="H3" s="49"/>
    </row>
    <row r="4" spans="1:8" ht="30" customHeight="1" x14ac:dyDescent="0.2">
      <c r="A4" s="1"/>
      <c r="B4" s="294" t="s">
        <v>109</v>
      </c>
      <c r="C4" s="1"/>
      <c r="D4" s="1"/>
      <c r="E4" s="1"/>
      <c r="F4" s="1"/>
      <c r="G4" s="73"/>
      <c r="H4" s="49"/>
    </row>
    <row r="5" spans="1:8" ht="48.75" customHeight="1" x14ac:dyDescent="0.2">
      <c r="A5" s="1"/>
      <c r="B5" s="412" t="s">
        <v>110</v>
      </c>
      <c r="C5" s="412"/>
      <c r="D5" s="412"/>
      <c r="E5" s="412"/>
      <c r="F5" s="412"/>
      <c r="G5" s="412"/>
      <c r="H5" s="1"/>
    </row>
    <row r="6" spans="1:8" ht="45" customHeight="1" x14ac:dyDescent="0.2">
      <c r="A6" s="1"/>
      <c r="B6" s="180"/>
      <c r="C6" s="120" t="s">
        <v>61</v>
      </c>
      <c r="D6" s="181" t="s">
        <v>62</v>
      </c>
      <c r="E6" s="181" t="s">
        <v>63</v>
      </c>
      <c r="F6" s="181" t="s">
        <v>64</v>
      </c>
      <c r="G6" s="404" t="s">
        <v>65</v>
      </c>
      <c r="H6" s="1"/>
    </row>
    <row r="7" spans="1:8" s="217" customFormat="1" ht="22.5" customHeight="1" x14ac:dyDescent="0.2">
      <c r="A7" s="176"/>
      <c r="B7" s="301" t="str">
        <f>"Number of Accounts as of "&amp;DataDateStr</f>
        <v>Number of Accounts as of 30 September 2026</v>
      </c>
      <c r="C7" s="121"/>
      <c r="D7" s="121"/>
      <c r="E7" s="121"/>
      <c r="F7" s="182"/>
      <c r="G7" s="123">
        <f>SUM(C7:F7)</f>
        <v>0</v>
      </c>
      <c r="H7" s="1"/>
    </row>
    <row r="8" spans="1:8" s="217" customFormat="1" ht="22.5" customHeight="1" x14ac:dyDescent="0.2">
      <c r="A8" s="176"/>
      <c r="B8" s="302" t="str">
        <f>"Assets under management (m"&amp;Ccy&amp;") as of "&amp;DataDateStr</f>
        <v>Assets under management (mUSD) as of 30 September 2026</v>
      </c>
      <c r="C8" s="124"/>
      <c r="D8" s="124"/>
      <c r="E8" s="124"/>
      <c r="F8" s="183"/>
      <c r="G8" s="126">
        <f>SUM(C8:F8)</f>
        <v>0</v>
      </c>
      <c r="H8" s="1"/>
    </row>
    <row r="9" spans="1:8" s="217" customFormat="1" ht="22.5" customHeight="1" x14ac:dyDescent="0.2">
      <c r="A9" s="176"/>
      <c r="B9" s="303" t="str">
        <f>"Share of total number of Accounts as of "&amp;DataDateStr&amp;" (%)"</f>
        <v>Share of total number of Accounts as of 30 September 2026 (%)</v>
      </c>
      <c r="C9" s="111" t="e">
        <f>+C7/($G$7)</f>
        <v>#DIV/0!</v>
      </c>
      <c r="D9" s="111" t="e">
        <f>+D7/($G$7)</f>
        <v>#DIV/0!</v>
      </c>
      <c r="E9" s="111" t="e">
        <f>+E7/($G$7)</f>
        <v>#DIV/0!</v>
      </c>
      <c r="F9" s="184" t="e">
        <f>+F7/($G$7)</f>
        <v>#DIV/0!</v>
      </c>
      <c r="G9" s="111" t="e">
        <f>+G7/($G$7)</f>
        <v>#DIV/0!</v>
      </c>
      <c r="H9" s="1"/>
    </row>
    <row r="10" spans="1:8" s="217" customFormat="1" ht="22.5" customHeight="1" x14ac:dyDescent="0.2">
      <c r="A10" s="176"/>
      <c r="B10" s="304" t="str">
        <f>"Share of total assets under management as of "&amp;DataDateStr&amp;" (%)"</f>
        <v>Share of total assets under management as of 30 September 2026 (%)</v>
      </c>
      <c r="C10" s="127" t="e">
        <f>+C8/($G$8)</f>
        <v>#DIV/0!</v>
      </c>
      <c r="D10" s="127" t="e">
        <f>+D8/($G$8)</f>
        <v>#DIV/0!</v>
      </c>
      <c r="E10" s="127" t="e">
        <f>+E8/($G$8)</f>
        <v>#DIV/0!</v>
      </c>
      <c r="F10" s="185" t="e">
        <f>+F8/($G$8)</f>
        <v>#DIV/0!</v>
      </c>
      <c r="G10" s="127" t="e">
        <f>+G8/($G$8)</f>
        <v>#DIV/0!</v>
      </c>
      <c r="H10" s="1"/>
    </row>
    <row r="11" spans="1:8" s="217" customFormat="1" ht="22.5" customHeight="1" x14ac:dyDescent="0.2">
      <c r="A11" s="176"/>
      <c r="B11" s="305" t="str">
        <f>"Number of new Accounts in the last 12 months by "&amp;DataDateStr</f>
        <v>Number of new Accounts in the last 12 months by 30 September 2026</v>
      </c>
      <c r="C11" s="128"/>
      <c r="D11" s="128"/>
      <c r="E11" s="128"/>
      <c r="F11" s="186"/>
      <c r="G11" s="130">
        <f t="shared" ref="G11:G18" si="0">SUM(C11:F11)</f>
        <v>0</v>
      </c>
      <c r="H11" s="1"/>
    </row>
    <row r="12" spans="1:8" s="217" customFormat="1" ht="22.5" customHeight="1" x14ac:dyDescent="0.2">
      <c r="A12" s="176"/>
      <c r="B12" s="302" t="str">
        <f>"Inflows of capital over the last 12 months as of "&amp;DataDateStr&amp;" (m"&amp;Ccy&amp;")"</f>
        <v>Inflows of capital over the last 12 months as of 30 September 2026 (mUSD)</v>
      </c>
      <c r="C12" s="124"/>
      <c r="D12" s="124"/>
      <c r="E12" s="124"/>
      <c r="F12" s="183"/>
      <c r="G12" s="126">
        <f t="shared" si="0"/>
        <v>0</v>
      </c>
      <c r="H12" s="1"/>
    </row>
    <row r="13" spans="1:8" s="217" customFormat="1" ht="22.5" customHeight="1" x14ac:dyDescent="0.2">
      <c r="A13" s="176"/>
      <c r="B13" s="305" t="str">
        <f>"Number of closed Accounts in the last 12 months as of "&amp;DataDateStr</f>
        <v>Number of closed Accounts in the last 12 months as of 30 September 2026</v>
      </c>
      <c r="C13" s="128"/>
      <c r="D13" s="128"/>
      <c r="E13" s="128"/>
      <c r="F13" s="186"/>
      <c r="G13" s="130">
        <f t="shared" si="0"/>
        <v>0</v>
      </c>
      <c r="H13" s="1"/>
    </row>
    <row r="14" spans="1:8" s="217" customFormat="1" ht="22.5" customHeight="1" x14ac:dyDescent="0.2">
      <c r="A14" s="176"/>
      <c r="B14" s="302" t="str">
        <f>"Outflows of capital over the last 12 months as of "&amp;DataDateStr&amp;" (m"&amp;Ccy&amp;")"</f>
        <v>Outflows of capital over the last 12 months as of 30 September 2026 (mUSD)</v>
      </c>
      <c r="C14" s="124"/>
      <c r="D14" s="124"/>
      <c r="E14" s="124"/>
      <c r="F14" s="183"/>
      <c r="G14" s="126">
        <f t="shared" si="0"/>
        <v>0</v>
      </c>
      <c r="H14" s="1"/>
    </row>
    <row r="15" spans="1:8" s="217" customFormat="1" ht="22.5" customHeight="1" x14ac:dyDescent="0.2">
      <c r="A15" s="176"/>
      <c r="B15" s="305" t="str">
        <f>"Number of new Accounts in the last 36 months as of "&amp;DataDateStr</f>
        <v>Number of new Accounts in the last 36 months as of 30 September 2026</v>
      </c>
      <c r="C15" s="128"/>
      <c r="D15" s="128"/>
      <c r="E15" s="128"/>
      <c r="F15" s="186"/>
      <c r="G15" s="130">
        <f t="shared" si="0"/>
        <v>0</v>
      </c>
      <c r="H15" s="1"/>
    </row>
    <row r="16" spans="1:8" s="217" customFormat="1" ht="22.5" customHeight="1" x14ac:dyDescent="0.2">
      <c r="A16" s="176"/>
      <c r="B16" s="302" t="str">
        <f>"Inflows of capital over the last 36 months as of "&amp;DataDateStr&amp;" (m"&amp;Ccy&amp;")"</f>
        <v>Inflows of capital over the last 36 months as of 30 September 2026 (mUSD)</v>
      </c>
      <c r="C16" s="124"/>
      <c r="D16" s="124"/>
      <c r="E16" s="124"/>
      <c r="F16" s="183"/>
      <c r="G16" s="126">
        <f t="shared" si="0"/>
        <v>0</v>
      </c>
      <c r="H16" s="1"/>
    </row>
    <row r="17" spans="1:8" s="217" customFormat="1" ht="22.5" customHeight="1" x14ac:dyDescent="0.2">
      <c r="A17" s="176"/>
      <c r="B17" s="305" t="str">
        <f>"Number of closed Accounts in the last 36 months as of "&amp;DataDateStr</f>
        <v>Number of closed Accounts in the last 36 months as of 30 September 2026</v>
      </c>
      <c r="C17" s="128"/>
      <c r="D17" s="128"/>
      <c r="E17" s="128"/>
      <c r="F17" s="186"/>
      <c r="G17" s="130">
        <f t="shared" si="0"/>
        <v>0</v>
      </c>
      <c r="H17" s="1"/>
    </row>
    <row r="18" spans="1:8" s="217" customFormat="1" ht="22.5" customHeight="1" x14ac:dyDescent="0.2">
      <c r="A18" s="176"/>
      <c r="B18" s="302" t="str">
        <f>"Outflows of capital over the last 36 months as of "&amp;DataDateStr&amp;" (m"&amp;Ccy&amp;")"</f>
        <v>Outflows of capital over the last 36 months as of 30 September 2026 (mUSD)</v>
      </c>
      <c r="C18" s="124"/>
      <c r="D18" s="124"/>
      <c r="E18" s="124"/>
      <c r="F18" s="183"/>
      <c r="G18" s="126">
        <f t="shared" si="0"/>
        <v>0</v>
      </c>
      <c r="H18" s="1"/>
    </row>
    <row r="19" spans="1:8" s="217" customFormat="1" ht="33.75" customHeight="1" x14ac:dyDescent="0.2">
      <c r="A19" s="176"/>
      <c r="B19" s="303" t="str">
        <f>"Net change in the number of Accounts in the last 12 months in relation to the number of Accounts as of "&amp;DataDateStr&amp;" (%)"</f>
        <v>Net change in the number of Accounts in the last 12 months in relation to the number of Accounts as of 30 September 2026 (%)</v>
      </c>
      <c r="C19" s="111" t="e">
        <f t="shared" ref="C19:F20" si="1">(C11-C13)/(C7-C11+C13)</f>
        <v>#DIV/0!</v>
      </c>
      <c r="D19" s="111" t="e">
        <f t="shared" si="1"/>
        <v>#DIV/0!</v>
      </c>
      <c r="E19" s="111" t="e">
        <f t="shared" si="1"/>
        <v>#DIV/0!</v>
      </c>
      <c r="F19" s="184" t="e">
        <f t="shared" si="1"/>
        <v>#DIV/0!</v>
      </c>
      <c r="G19" s="111" t="e">
        <f>(G11-G13)/(G7-G11+G13)</f>
        <v>#DIV/0!</v>
      </c>
      <c r="H19" s="1"/>
    </row>
    <row r="20" spans="1:8" s="217" customFormat="1" ht="33.75" customHeight="1" x14ac:dyDescent="0.2">
      <c r="A20" s="176"/>
      <c r="B20" s="304" t="str">
        <f>"Net flow of capital in the last 12 months in relation to assets under management on "&amp;DataDateStr&amp;" (%)"</f>
        <v>Net flow of capital in the last 12 months in relation to assets under management on 30 September 2026 (%)</v>
      </c>
      <c r="C20" s="127" t="e">
        <f t="shared" si="1"/>
        <v>#DIV/0!</v>
      </c>
      <c r="D20" s="127" t="e">
        <f t="shared" si="1"/>
        <v>#DIV/0!</v>
      </c>
      <c r="E20" s="127" t="e">
        <f t="shared" si="1"/>
        <v>#DIV/0!</v>
      </c>
      <c r="F20" s="185" t="e">
        <f t="shared" si="1"/>
        <v>#DIV/0!</v>
      </c>
      <c r="G20" s="127" t="e">
        <f>(G12-G14)/(G8-G12+G14)</f>
        <v>#DIV/0!</v>
      </c>
      <c r="H20" s="1"/>
    </row>
    <row r="21" spans="1:8" s="217" customFormat="1" ht="33.75" customHeight="1" x14ac:dyDescent="0.2">
      <c r="A21" s="176"/>
      <c r="B21" s="303" t="str">
        <f>"Net change in the number of Accounts in the last 36 months in relation to the number of Accounts at "&amp;DataDateStr&amp;" (%)"</f>
        <v>Net change in the number of Accounts in the last 36 months in relation to the number of Accounts at 30 September 2026 (%)</v>
      </c>
      <c r="C21" s="111" t="e">
        <f t="shared" ref="C21:G22" si="2">(C15-C17)/(C7-C15+C17)</f>
        <v>#DIV/0!</v>
      </c>
      <c r="D21" s="111" t="e">
        <f t="shared" si="2"/>
        <v>#DIV/0!</v>
      </c>
      <c r="E21" s="111" t="e">
        <f t="shared" si="2"/>
        <v>#DIV/0!</v>
      </c>
      <c r="F21" s="184" t="e">
        <f t="shared" si="2"/>
        <v>#DIV/0!</v>
      </c>
      <c r="G21" s="111" t="e">
        <f t="shared" si="2"/>
        <v>#DIV/0!</v>
      </c>
      <c r="H21" s="1"/>
    </row>
    <row r="22" spans="1:8" s="217" customFormat="1" ht="33.75" customHeight="1" x14ac:dyDescent="0.2">
      <c r="A22" s="176"/>
      <c r="B22" s="306" t="str">
        <f>"Net flow of capital in the last 36 months in relation to assets under management on "&amp;DataDateStr&amp;" (%)"</f>
        <v>Net flow of capital in the last 36 months in relation to assets under management on 30 September 2026 (%)</v>
      </c>
      <c r="C22" s="112" t="e">
        <f t="shared" si="2"/>
        <v>#DIV/0!</v>
      </c>
      <c r="D22" s="112" t="e">
        <f t="shared" si="2"/>
        <v>#DIV/0!</v>
      </c>
      <c r="E22" s="112" t="e">
        <f t="shared" si="2"/>
        <v>#DIV/0!</v>
      </c>
      <c r="F22" s="187" t="e">
        <f t="shared" si="2"/>
        <v>#DIV/0!</v>
      </c>
      <c r="G22" s="112" t="e">
        <f t="shared" si="2"/>
        <v>#DIV/0!</v>
      </c>
      <c r="H22" s="1"/>
    </row>
    <row r="23" spans="1:8" s="1" customFormat="1" x14ac:dyDescent="0.2">
      <c r="B23" s="75"/>
      <c r="C23" s="75"/>
      <c r="D23" s="118"/>
      <c r="E23" s="118"/>
      <c r="F23" s="118"/>
      <c r="G23" s="118"/>
    </row>
    <row r="24" spans="1:8" s="176" customFormat="1" ht="22.5" customHeight="1" x14ac:dyDescent="0.2">
      <c r="B24" s="76"/>
      <c r="C24" s="1"/>
      <c r="D24" s="1"/>
      <c r="E24" s="1"/>
      <c r="F24" s="1"/>
      <c r="G24" s="1"/>
      <c r="H24" s="1"/>
    </row>
    <row r="25" spans="1:8" s="217" customFormat="1" hidden="1" x14ac:dyDescent="0.2">
      <c r="B25" s="77"/>
      <c r="C25" s="77"/>
      <c r="D25" s="77"/>
      <c r="E25" s="77"/>
      <c r="F25" s="77"/>
      <c r="G25" s="77"/>
      <c r="H25" s="77"/>
    </row>
    <row r="26" spans="1:8" s="217" customFormat="1" hidden="1" x14ac:dyDescent="0.2">
      <c r="B26" s="77"/>
      <c r="C26" s="77"/>
      <c r="D26" s="77"/>
      <c r="E26" s="77"/>
      <c r="F26" s="77"/>
      <c r="G26" s="77"/>
      <c r="H26" s="77"/>
    </row>
    <row r="27" spans="1:8" s="217" customFormat="1" hidden="1" x14ac:dyDescent="0.2">
      <c r="B27" s="77"/>
      <c r="C27" s="77"/>
      <c r="D27" s="77"/>
      <c r="E27" s="77"/>
      <c r="F27" s="77"/>
      <c r="G27" s="77"/>
      <c r="H27" s="77"/>
    </row>
    <row r="28" spans="1:8" s="217" customFormat="1" hidden="1" x14ac:dyDescent="0.2">
      <c r="B28" s="77"/>
      <c r="C28" s="77"/>
      <c r="D28" s="77"/>
      <c r="E28" s="77"/>
      <c r="F28" s="77"/>
      <c r="G28" s="77"/>
      <c r="H28" s="77"/>
    </row>
    <row r="29" spans="1:8" s="217" customFormat="1" hidden="1" x14ac:dyDescent="0.2">
      <c r="B29" s="77"/>
      <c r="C29" s="77"/>
      <c r="D29" s="77"/>
      <c r="E29" s="77"/>
      <c r="F29" s="77"/>
      <c r="G29" s="77"/>
      <c r="H29" s="77"/>
    </row>
    <row r="30" spans="1:8" s="217" customFormat="1" hidden="1" x14ac:dyDescent="0.2">
      <c r="B30" s="77"/>
      <c r="C30" s="77"/>
      <c r="D30" s="77"/>
      <c r="E30" s="77"/>
      <c r="F30" s="77"/>
      <c r="G30" s="77"/>
    </row>
    <row r="31" spans="1:8" s="217" customFormat="1" hidden="1" x14ac:dyDescent="0.2">
      <c r="B31" s="77"/>
      <c r="C31" s="77"/>
      <c r="D31" s="77"/>
      <c r="E31" s="77"/>
      <c r="F31" s="77"/>
      <c r="G31" s="77"/>
    </row>
    <row r="32" spans="1:8" hidden="1" x14ac:dyDescent="0.2">
      <c r="H32" s="217"/>
    </row>
  </sheetData>
  <sheetProtection algorithmName="SHA-512" hashValue="lSDHOItp1GbBMEZYEqXxNuuZo1HlJ4vyVVqFWFGcHKz3dxQeoe/Mz3gK4raf9HUOtNDN57eIwSP2o+Xf0hXdaw==" saltValue="RoBl99y4eStLARqvrbrypg==" spinCount="100000" sheet="1" objects="1" scenarios="1"/>
  <mergeCells count="1">
    <mergeCell ref="B5:G5"/>
  </mergeCells>
  <conditionalFormatting sqref="C7:F7">
    <cfRule type="expression" dxfId="99" priority="23" stopIfTrue="1">
      <formula>C7=""</formula>
    </cfRule>
  </conditionalFormatting>
  <conditionalFormatting sqref="C8:F8">
    <cfRule type="expression" dxfId="98" priority="28" stopIfTrue="1">
      <formula>C8=""</formula>
    </cfRule>
  </conditionalFormatting>
  <conditionalFormatting sqref="C11:F11">
    <cfRule type="expression" dxfId="97" priority="30" stopIfTrue="1">
      <formula>C11=""</formula>
    </cfRule>
  </conditionalFormatting>
  <conditionalFormatting sqref="C12:F12">
    <cfRule type="expression" dxfId="96" priority="32" stopIfTrue="1">
      <formula>C12=""</formula>
    </cfRule>
  </conditionalFormatting>
  <conditionalFormatting sqref="C13:F13">
    <cfRule type="expression" dxfId="95" priority="20" stopIfTrue="1">
      <formula>C13=""</formula>
    </cfRule>
  </conditionalFormatting>
  <conditionalFormatting sqref="C14:F14">
    <cfRule type="expression" dxfId="94" priority="22" stopIfTrue="1">
      <formula>C14=""</formula>
    </cfRule>
  </conditionalFormatting>
  <conditionalFormatting sqref="C15:F15">
    <cfRule type="expression" dxfId="93" priority="3" stopIfTrue="1">
      <formula>C15=""</formula>
    </cfRule>
  </conditionalFormatting>
  <conditionalFormatting sqref="C16:F16">
    <cfRule type="expression" dxfId="92" priority="4" stopIfTrue="1">
      <formula>C16=""</formula>
    </cfRule>
  </conditionalFormatting>
  <conditionalFormatting sqref="C17:F17">
    <cfRule type="expression" dxfId="91" priority="1" stopIfTrue="1">
      <formula>C17=""</formula>
    </cfRule>
  </conditionalFormatting>
  <conditionalFormatting sqref="C18:F18">
    <cfRule type="expression" dxfId="90" priority="2" stopIfTrue="1">
      <formula>C18=""</formula>
    </cfRule>
  </conditionalFormatting>
  <dataValidations count="4">
    <dataValidation operator="greaterThanOrEqual" allowBlank="1" showErrorMessage="1" errorTitle="Fehler" error="Bitte wählen Sie ein gültiges Format." prompt="Value in million CHF" sqref="C9:F10 G7:G18" xr:uid="{64228077-FF84-4239-84F0-3FE5DACD4290}"/>
    <dataValidation type="decimal" operator="greaterThanOrEqual" allowBlank="1" showErrorMessage="1" prompt="Value in million CHF" sqref="C11:F18 C8:F8" xr:uid="{E9EC57DE-9D2D-4DBB-B497-178D1191FE84}">
      <formula1>0</formula1>
    </dataValidation>
    <dataValidation allowBlank="1" showInputMessage="1" sqref="C19:G22" xr:uid="{BBD505E9-4CD1-4B25-9A51-3514EDC5A75A}"/>
    <dataValidation type="whole" operator="greaterThanOrEqual" allowBlank="1" showErrorMessage="1" prompt="Value in million CHF" sqref="C7:F7" xr:uid="{C6A78C20-B73B-4FEF-8DAD-2E10804010FA}">
      <formula1>0</formula1>
    </dataValidation>
  </dataValidations>
  <pageMargins left="0.7" right="0.7" top="0.78740157499999996" bottom="0.78740157499999996"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62D0D-BAA9-4058-B90F-7B342B98D3F3}">
  <sheetPr codeName="Blad21">
    <pageSetUpPr fitToPage="1"/>
  </sheetPr>
  <dimension ref="A1:BC21"/>
  <sheetViews>
    <sheetView zoomScaleNormal="100" workbookViewId="0"/>
  </sheetViews>
  <sheetFormatPr defaultColWidth="0" defaultRowHeight="11.25" zeroHeight="1" x14ac:dyDescent="0.2"/>
  <cols>
    <col min="1" max="1" width="2.5" style="77" customWidth="1"/>
    <col min="2" max="2" width="34.375" style="77" customWidth="1"/>
    <col min="3" max="7" width="13.125" style="77" customWidth="1"/>
    <col min="8" max="8" width="20" style="77" customWidth="1"/>
    <col min="9" max="9" width="4.625" style="77" customWidth="1"/>
    <col min="10" max="15" width="0" style="77" hidden="1" customWidth="1"/>
    <col min="16" max="16" width="9.875" style="77" hidden="1" customWidth="1"/>
    <col min="17" max="17" width="17.875" style="77" hidden="1" customWidth="1"/>
    <col min="18" max="18" width="2.625" style="77" hidden="1" customWidth="1"/>
    <col min="19" max="19" width="37.625" style="77" hidden="1" customWidth="1"/>
    <col min="20" max="20" width="9.875" style="77" hidden="1" customWidth="1"/>
    <col min="21" max="21" width="17.875" style="77" hidden="1" customWidth="1"/>
    <col min="22" max="22" width="2.625" style="77" hidden="1" customWidth="1"/>
    <col min="23" max="23" width="28.875" style="77" hidden="1" customWidth="1"/>
    <col min="24" max="24" width="10.125" style="77" hidden="1" customWidth="1"/>
    <col min="25" max="25" width="19.375" style="77" hidden="1" customWidth="1"/>
    <col min="26" max="26" width="11.875" style="77" hidden="1" customWidth="1"/>
    <col min="27" max="27" width="2.5" style="77" hidden="1" customWidth="1"/>
    <col min="28" max="28" width="19.125" style="77" hidden="1" customWidth="1"/>
    <col min="29" max="29" width="9.875" style="77" hidden="1" customWidth="1"/>
    <col min="30" max="30" width="17.875" style="77" hidden="1" customWidth="1"/>
    <col min="31" max="31" width="2.625" style="77" hidden="1" customWidth="1"/>
    <col min="32" max="32" width="37.625" style="77" hidden="1" customWidth="1"/>
    <col min="33" max="33" width="9.875" style="77" hidden="1" customWidth="1"/>
    <col min="34" max="34" width="17.875" style="77" hidden="1" customWidth="1"/>
    <col min="35" max="35" width="2.625" style="77" hidden="1" customWidth="1"/>
    <col min="36" max="55" width="37.625" style="77" hidden="1" customWidth="1"/>
    <col min="56" max="16384" width="10.125" style="77" hidden="1"/>
  </cols>
  <sheetData>
    <row r="1" spans="1:9" s="1" customFormat="1" ht="15.75" customHeight="1" x14ac:dyDescent="0.2">
      <c r="A1" s="335" t="str">
        <f>LUPKOD&amp;" "&amp;FONDNAMN</f>
        <v xml:space="preserve">LUP 2026-4 </v>
      </c>
    </row>
    <row r="2" spans="1:9" ht="7.5" customHeight="1" x14ac:dyDescent="0.2">
      <c r="A2" s="1"/>
      <c r="B2" s="1"/>
      <c r="C2" s="1"/>
      <c r="D2" s="1"/>
      <c r="E2" s="1"/>
      <c r="F2" s="1"/>
      <c r="G2" s="1"/>
      <c r="H2" s="73"/>
      <c r="I2" s="49"/>
    </row>
    <row r="3" spans="1:9" ht="39" customHeight="1" x14ac:dyDescent="0.25">
      <c r="A3" s="1"/>
      <c r="B3" s="1"/>
      <c r="C3" s="1"/>
      <c r="D3" s="1"/>
      <c r="E3" s="1"/>
      <c r="F3" s="188"/>
      <c r="G3" s="1"/>
      <c r="H3" s="73"/>
      <c r="I3" s="49"/>
    </row>
    <row r="4" spans="1:9" ht="30" customHeight="1" x14ac:dyDescent="0.2">
      <c r="A4" s="1"/>
      <c r="B4" s="294" t="s">
        <v>111</v>
      </c>
      <c r="C4" s="1"/>
      <c r="D4" s="1"/>
      <c r="E4" s="1"/>
      <c r="F4" s="1"/>
      <c r="G4" s="1"/>
      <c r="H4" s="73"/>
      <c r="I4" s="49"/>
    </row>
    <row r="5" spans="1:9" ht="45" customHeight="1" x14ac:dyDescent="0.2">
      <c r="A5" s="1"/>
      <c r="B5" s="411" t="str">
        <f>"Please complete the yellow fields. If the Fund Manager has been active for less than five years as of "&amp;DataDateStr&amp;", enter the information for the period during which the Fund Manager has been active. Please refer to the Procurement Guidelines for definitions of Accounts and Group of Companies."</f>
        <v>Please complete the yellow fields. If the Fund Manager has been active for less than five years as of 30 September 2026, enter the information for the period during which the Fund Manager has been active. Please refer to the Procurement Guidelines for definitions of Accounts and Group of Companies.</v>
      </c>
      <c r="C5" s="411"/>
      <c r="D5" s="411"/>
      <c r="E5" s="411"/>
      <c r="F5" s="411"/>
      <c r="G5" s="411"/>
      <c r="H5" s="411"/>
      <c r="I5" s="1"/>
    </row>
    <row r="6" spans="1:9" ht="33.75" customHeight="1" x14ac:dyDescent="0.2">
      <c r="A6" s="1"/>
      <c r="B6" s="106"/>
      <c r="C6" s="189">
        <f t="shared" ref="C6:E6" si="0">DATE(YEAR(D6)-1,MONTH(D6),DAY(D6))</f>
        <v>44834</v>
      </c>
      <c r="D6" s="189">
        <f t="shared" si="0"/>
        <v>45199</v>
      </c>
      <c r="E6" s="189">
        <f t="shared" si="0"/>
        <v>45565</v>
      </c>
      <c r="F6" s="189">
        <f>DATE(YEAR(G6)-1,MONTH(G6),DAY(G6))</f>
        <v>45930</v>
      </c>
      <c r="G6" s="189">
        <f>DataDate</f>
        <v>46295</v>
      </c>
      <c r="H6" s="190" t="str">
        <f>"Change from "&amp;TEXT(C6,"e-MM-dd")&amp;" to "&amp;TEXT(G6,"e-MM-dd")&amp;" (%)"</f>
        <v>Change from 2022-09-30 to 2026-09-30 (%)</v>
      </c>
      <c r="I6" s="1"/>
    </row>
    <row r="7" spans="1:9" s="217" customFormat="1" ht="22.5" customHeight="1" x14ac:dyDescent="0.2">
      <c r="A7" s="176"/>
      <c r="B7" s="317" t="str">
        <f>"Total assets under management (m"&amp;Ccy&amp;")"</f>
        <v>Total assets under management (mUSD)</v>
      </c>
      <c r="C7" s="191"/>
      <c r="D7" s="192"/>
      <c r="E7" s="193"/>
      <c r="F7" s="193"/>
      <c r="G7" s="193"/>
      <c r="H7" s="194" t="str">
        <f>IF(OR(ISBLANK(C7),ISBLANK(G7)),"N/A",IF(C7&lt;0,-(G7/C7-1),G7/C7-1))</f>
        <v>N/A</v>
      </c>
      <c r="I7" s="1"/>
    </row>
    <row r="8" spans="1:9" s="217" customFormat="1" ht="22.5" customHeight="1" x14ac:dyDescent="0.2">
      <c r="A8" s="176"/>
      <c r="B8" s="318" t="s">
        <v>51</v>
      </c>
      <c r="C8" s="195"/>
      <c r="D8" s="195"/>
      <c r="E8" s="196"/>
      <c r="F8" s="196"/>
      <c r="G8" s="196"/>
      <c r="H8" s="197" t="str">
        <f>IF(OR(ISBLANK(C8),ISBLANK(G8)),"N/A",IF(C8&lt;0,-(G8/C8-1),G8/C8-1))</f>
        <v>N/A</v>
      </c>
      <c r="I8" s="1"/>
    </row>
    <row r="9" spans="1:9" s="217" customFormat="1" ht="51" x14ac:dyDescent="0.2">
      <c r="A9" s="176"/>
      <c r="B9" s="319" t="s">
        <v>52</v>
      </c>
      <c r="C9" s="383"/>
      <c r="D9" s="383"/>
      <c r="E9" s="382"/>
      <c r="F9" s="382"/>
      <c r="G9" s="382"/>
      <c r="H9" s="406"/>
      <c r="I9" s="1"/>
    </row>
    <row r="10" spans="1:9" s="217" customFormat="1" ht="51" x14ac:dyDescent="0.2">
      <c r="A10" s="176"/>
      <c r="B10" s="377" t="s">
        <v>178</v>
      </c>
      <c r="C10" s="380"/>
      <c r="D10" s="380"/>
      <c r="E10" s="381"/>
      <c r="F10" s="381"/>
      <c r="G10" s="381"/>
      <c r="H10" s="407"/>
      <c r="I10" s="1"/>
    </row>
    <row r="11" spans="1:9" s="176" customFormat="1" ht="11.25" customHeight="1" x14ac:dyDescent="0.2">
      <c r="B11" s="372"/>
      <c r="C11" s="372"/>
      <c r="D11" s="372"/>
      <c r="E11" s="372"/>
      <c r="F11" s="372"/>
      <c r="G11" s="372"/>
      <c r="H11" s="27"/>
    </row>
    <row r="12" spans="1:9" s="176" customFormat="1" ht="22.5" customHeight="1" x14ac:dyDescent="0.2">
      <c r="B12" s="372"/>
      <c r="C12" s="372"/>
      <c r="D12" s="372"/>
      <c r="E12" s="372"/>
      <c r="F12" s="372"/>
      <c r="G12" s="372"/>
      <c r="H12" s="27"/>
      <c r="I12" s="1"/>
    </row>
    <row r="13" spans="1:9" s="1" customFormat="1" hidden="1" x14ac:dyDescent="0.2">
      <c r="B13" s="75"/>
      <c r="C13" s="75"/>
      <c r="D13" s="75"/>
      <c r="E13" s="75"/>
      <c r="F13" s="75"/>
      <c r="G13" s="75"/>
      <c r="H13" s="75"/>
    </row>
    <row r="14" spans="1:9" s="217" customFormat="1" hidden="1" x14ac:dyDescent="0.2">
      <c r="B14" s="77"/>
      <c r="C14" s="77"/>
      <c r="D14" s="77"/>
      <c r="E14" s="77"/>
      <c r="F14" s="77"/>
      <c r="G14" s="77"/>
      <c r="H14" s="77"/>
      <c r="I14" s="77"/>
    </row>
    <row r="15" spans="1:9" s="217" customFormat="1" hidden="1" x14ac:dyDescent="0.2">
      <c r="B15" s="77"/>
      <c r="C15" s="77"/>
      <c r="D15" s="77"/>
      <c r="E15" s="77"/>
      <c r="F15" s="77"/>
      <c r="G15" s="77"/>
      <c r="H15" s="77"/>
      <c r="I15" s="77"/>
    </row>
    <row r="16" spans="1:9" s="217" customFormat="1" hidden="1" x14ac:dyDescent="0.2">
      <c r="B16" s="77"/>
      <c r="C16" s="77"/>
      <c r="D16" s="77"/>
      <c r="E16" s="77"/>
      <c r="F16" s="77"/>
      <c r="G16" s="77"/>
      <c r="H16" s="77"/>
      <c r="I16" s="77"/>
    </row>
    <row r="17" spans="2:9" s="217" customFormat="1" hidden="1" x14ac:dyDescent="0.2">
      <c r="B17" s="77"/>
      <c r="C17" s="77"/>
      <c r="D17" s="77"/>
      <c r="E17" s="77"/>
      <c r="F17" s="77"/>
      <c r="G17" s="77"/>
      <c r="H17" s="77"/>
      <c r="I17" s="77"/>
    </row>
    <row r="18" spans="2:9" s="217" customFormat="1" hidden="1" x14ac:dyDescent="0.2">
      <c r="B18" s="77"/>
      <c r="C18" s="77"/>
      <c r="D18" s="77"/>
      <c r="E18" s="77"/>
      <c r="F18" s="77"/>
      <c r="G18" s="77"/>
      <c r="H18" s="77"/>
      <c r="I18" s="77"/>
    </row>
    <row r="19" spans="2:9" s="217" customFormat="1" hidden="1" x14ac:dyDescent="0.2">
      <c r="B19" s="77"/>
      <c r="C19" s="77"/>
      <c r="D19" s="77"/>
      <c r="E19" s="77"/>
      <c r="F19" s="77"/>
      <c r="G19" s="77"/>
      <c r="H19" s="77"/>
    </row>
    <row r="20" spans="2:9" s="217" customFormat="1" hidden="1" x14ac:dyDescent="0.2">
      <c r="B20" s="77"/>
      <c r="C20" s="77"/>
      <c r="D20" s="77"/>
      <c r="E20" s="77"/>
      <c r="F20" s="77"/>
      <c r="G20" s="77"/>
      <c r="H20" s="77"/>
    </row>
    <row r="21" spans="2:9" hidden="1" x14ac:dyDescent="0.2">
      <c r="I21" s="217"/>
    </row>
  </sheetData>
  <sheetProtection algorithmName="SHA-512" hashValue="aYfsHjkBcp5Kvz0Pnq+5h5Blq78Owd+FFqA+7MDtGvYSBsvi+GO2ZvkBmS1YgRDG3tffwbpDQuorh5CMhbz9kQ==" saltValue="MAyPBa//RYe2Bcjd6yN9OQ==" spinCount="100000" sheet="1" objects="1" scenarios="1"/>
  <mergeCells count="1">
    <mergeCell ref="B5:H5"/>
  </mergeCells>
  <conditionalFormatting sqref="C7:G7">
    <cfRule type="expression" dxfId="89" priority="2" stopIfTrue="1">
      <formula>C7=""</formula>
    </cfRule>
  </conditionalFormatting>
  <conditionalFormatting sqref="C8:G8">
    <cfRule type="expression" dxfId="88" priority="4" stopIfTrue="1">
      <formula>C8=""</formula>
    </cfRule>
  </conditionalFormatting>
  <conditionalFormatting sqref="C9:G9">
    <cfRule type="expression" dxfId="87" priority="1" stopIfTrue="1">
      <formula>C9=""</formula>
    </cfRule>
  </conditionalFormatting>
  <conditionalFormatting sqref="C10:G10">
    <cfRule type="expression" dxfId="86" priority="3" stopIfTrue="1">
      <formula>C10=""</formula>
    </cfRule>
  </conditionalFormatting>
  <dataValidations count="3">
    <dataValidation operator="greaterThanOrEqual" allowBlank="1" showErrorMessage="1" errorTitle="Fehler" error="Bitte wählen Sie ein gültiges Format." prompt="Value in million CHF" sqref="H7:H12" xr:uid="{227C3AB7-8098-426E-BE2F-79BB8AF87810}"/>
    <dataValidation type="whole" operator="greaterThanOrEqual" allowBlank="1" showInputMessage="1" showErrorMessage="1" sqref="C8:G8" xr:uid="{3A7C882A-8A0B-4BA9-A824-0EB9A200815A}">
      <formula1>0</formula1>
    </dataValidation>
    <dataValidation type="decimal" operator="greaterThanOrEqual" allowBlank="1" showInputMessage="1" showErrorMessage="1" sqref="C7:G7 C9:G10" xr:uid="{B7F217BA-7A21-48FF-9DD7-F130F9A950DA}">
      <formula1>0</formula1>
    </dataValidation>
  </dataValidations>
  <pageMargins left="0.7" right="0.7" top="0.78740157499999996" bottom="0.78740157499999996"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0EEA1-A700-45DE-B16D-4366892E87D3}">
  <sheetPr codeName="Blad22">
    <pageSetUpPr fitToPage="1"/>
  </sheetPr>
  <dimension ref="A1:AV24"/>
  <sheetViews>
    <sheetView zoomScaleNormal="100" workbookViewId="0"/>
  </sheetViews>
  <sheetFormatPr defaultColWidth="0" defaultRowHeight="0" customHeight="1" zeroHeight="1" x14ac:dyDescent="0.2"/>
  <cols>
    <col min="1" max="1" width="2.5" style="77" customWidth="1"/>
    <col min="2" max="2" width="42.125" style="77" customWidth="1"/>
    <col min="3" max="3" width="29.25" style="77" customWidth="1"/>
    <col min="4" max="4" width="21.5" style="77" customWidth="1"/>
    <col min="5" max="5" width="26.875" style="77" customWidth="1"/>
    <col min="6" max="6" width="4.625" style="77" customWidth="1"/>
    <col min="7" max="12" width="0" style="77" hidden="1" customWidth="1"/>
    <col min="13" max="13" width="9.875" style="77" hidden="1" customWidth="1"/>
    <col min="14" max="14" width="17.875" style="77" hidden="1" customWidth="1"/>
    <col min="15" max="15" width="2.625" style="77" hidden="1" customWidth="1"/>
    <col min="16" max="16" width="37.625" style="77" hidden="1" customWidth="1"/>
    <col min="17" max="17" width="9.875" style="77" hidden="1" customWidth="1"/>
    <col min="18" max="18" width="17.875" style="77" hidden="1" customWidth="1"/>
    <col min="19" max="19" width="2.625" style="77" hidden="1" customWidth="1"/>
    <col min="20" max="20" width="28.875" style="77" hidden="1" customWidth="1"/>
    <col min="21" max="21" width="10.125" style="77" hidden="1" customWidth="1"/>
    <col min="22" max="22" width="19.375" style="77" hidden="1" customWidth="1"/>
    <col min="23" max="23" width="11.875" style="77" hidden="1" customWidth="1"/>
    <col min="24" max="24" width="2.5" style="77" hidden="1" customWidth="1"/>
    <col min="25" max="25" width="19.125" style="77" hidden="1" customWidth="1"/>
    <col min="26" max="26" width="9.875" style="77" hidden="1" customWidth="1"/>
    <col min="27" max="27" width="17.875" style="77" hidden="1" customWidth="1"/>
    <col min="28" max="28" width="2.625" style="77" hidden="1" customWidth="1"/>
    <col min="29" max="29" width="37.625" style="77" hidden="1" customWidth="1"/>
    <col min="30" max="30" width="9.875" style="77" hidden="1" customWidth="1"/>
    <col min="31" max="31" width="17.875" style="77" hidden="1" customWidth="1"/>
    <col min="32" max="32" width="2.625" style="77" hidden="1" customWidth="1"/>
    <col min="33" max="48" width="37.625" style="77" hidden="1" customWidth="1"/>
    <col min="49" max="16384" width="10.125" style="77" hidden="1"/>
  </cols>
  <sheetData>
    <row r="1" spans="1:10" s="1" customFormat="1" ht="15.75" customHeight="1" x14ac:dyDescent="0.2">
      <c r="A1" s="335" t="str">
        <f>LUPKOD&amp;" "&amp;FONDNAMN</f>
        <v xml:space="preserve">LUP 2026-4 </v>
      </c>
    </row>
    <row r="2" spans="1:10" ht="7.5" customHeight="1" x14ac:dyDescent="0.2">
      <c r="A2" s="1"/>
      <c r="B2" s="1"/>
      <c r="C2" s="1"/>
      <c r="D2" s="1"/>
      <c r="E2" s="1"/>
      <c r="F2" s="1"/>
      <c r="G2" s="73"/>
      <c r="H2" s="49"/>
    </row>
    <row r="3" spans="1:10" ht="39" customHeight="1" x14ac:dyDescent="0.2">
      <c r="A3" s="1"/>
      <c r="B3" s="1"/>
      <c r="C3" s="1"/>
      <c r="D3" s="1"/>
      <c r="E3" s="1"/>
      <c r="F3" s="1"/>
      <c r="G3" s="73"/>
      <c r="H3" s="49"/>
    </row>
    <row r="4" spans="1:10" ht="30" customHeight="1" x14ac:dyDescent="0.2">
      <c r="A4" s="1"/>
      <c r="B4" s="294" t="s">
        <v>112</v>
      </c>
      <c r="C4" s="1"/>
      <c r="D4" s="1"/>
      <c r="E4" s="1"/>
      <c r="F4" s="1"/>
      <c r="G4" s="73"/>
      <c r="H4" s="49"/>
    </row>
    <row r="5" spans="1:10" ht="33.75" customHeight="1" x14ac:dyDescent="0.2">
      <c r="A5" s="1"/>
      <c r="B5" s="409" t="str">
        <f>"Please complete the yellow fields with information on the Fund as of "&amp;DataDateStr&amp;".
Please refer to the Procurement Guidelines for the definition of Accounts."</f>
        <v>Please complete the yellow fields with information on the Fund as of 30 September 2026.
Please refer to the Procurement Guidelines for the definition of Accounts.</v>
      </c>
      <c r="C5" s="409"/>
      <c r="D5" s="409"/>
      <c r="E5" s="409"/>
      <c r="F5" s="1"/>
    </row>
    <row r="6" spans="1:10" ht="33.75" customHeight="1" x14ac:dyDescent="0.2">
      <c r="A6" s="1"/>
      <c r="B6" s="201"/>
      <c r="C6" s="203" t="str">
        <f>"Assets under management (m"&amp;Ccy&amp;")"</f>
        <v>Assets under management (mUSD)</v>
      </c>
      <c r="D6" s="292" t="s">
        <v>46</v>
      </c>
      <c r="E6" s="292" t="s">
        <v>56</v>
      </c>
      <c r="F6" s="1"/>
    </row>
    <row r="7" spans="1:10" s="217" customFormat="1" ht="22.5" customHeight="1" x14ac:dyDescent="0.2">
      <c r="A7" s="176"/>
      <c r="B7" s="97" t="s">
        <v>57</v>
      </c>
      <c r="C7" s="202"/>
      <c r="D7" s="99"/>
      <c r="E7" s="11"/>
      <c r="F7" s="1"/>
    </row>
    <row r="8" spans="1:10" s="217" customFormat="1" ht="22.5" customHeight="1" x14ac:dyDescent="0.2">
      <c r="A8" s="176"/>
      <c r="B8" s="198" t="s">
        <v>58</v>
      </c>
      <c r="C8" s="101"/>
      <c r="D8" s="102"/>
      <c r="E8" s="10"/>
      <c r="F8" s="1"/>
    </row>
    <row r="9" spans="1:10" s="217" customFormat="1" ht="22.5" customHeight="1" x14ac:dyDescent="0.2">
      <c r="A9" s="176"/>
      <c r="B9" s="199" t="s">
        <v>59</v>
      </c>
      <c r="C9" s="104"/>
      <c r="D9" s="105"/>
      <c r="E9" s="200"/>
      <c r="F9" s="1"/>
    </row>
    <row r="10" spans="1:10" s="1" customFormat="1" ht="15.75" customHeight="1" x14ac:dyDescent="0.2">
      <c r="B10" s="75"/>
      <c r="C10" s="75"/>
      <c r="D10" s="75"/>
      <c r="E10" s="75"/>
      <c r="F10" s="75"/>
      <c r="G10" s="75"/>
      <c r="H10" s="75"/>
      <c r="I10" s="75"/>
    </row>
    <row r="11" spans="1:10" s="176" customFormat="1" ht="22.5" customHeight="1" x14ac:dyDescent="0.2">
      <c r="B11" s="76"/>
      <c r="C11" s="1"/>
      <c r="D11" s="1"/>
      <c r="E11" s="1"/>
      <c r="F11" s="1"/>
      <c r="G11" s="1"/>
      <c r="H11" s="1"/>
      <c r="I11" s="1"/>
      <c r="J11" s="1"/>
    </row>
    <row r="12" spans="1:10" s="217" customFormat="1" ht="35.25" hidden="1" customHeight="1" x14ac:dyDescent="0.2">
      <c r="B12" s="77"/>
      <c r="C12" s="77"/>
      <c r="D12" s="77"/>
      <c r="E12" s="77"/>
    </row>
    <row r="13" spans="1:10" ht="11.25" hidden="1" x14ac:dyDescent="0.2">
      <c r="F13" s="217"/>
    </row>
    <row r="14" spans="1:10" ht="11.25" hidden="1" customHeight="1" x14ac:dyDescent="0.2"/>
    <row r="15" spans="1:10" ht="11.25" hidden="1" customHeight="1" x14ac:dyDescent="0.2"/>
    <row r="16" spans="1:10" ht="11.25" hidden="1" customHeight="1" x14ac:dyDescent="0.2"/>
    <row r="17" ht="11.25"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row r="24" ht="12" hidden="1" customHeight="1" x14ac:dyDescent="0.2"/>
  </sheetData>
  <sheetProtection algorithmName="SHA-512" hashValue="4EuMFntIdgOEPLK1TrCKyINY+Ot4f7U/IdsPJoe/I6Jql8MG+fQQs4GxQ7Qv5ZgQkcT2VHFLBrFaeG35k1vPpQ==" saltValue="zHbIRC3umwAg2jF+aX3nyA==" spinCount="100000" sheet="1" objects="1" scenarios="1"/>
  <mergeCells count="1">
    <mergeCell ref="B5:E5"/>
  </mergeCells>
  <conditionalFormatting sqref="C7:E7">
    <cfRule type="expression" dxfId="85" priority="3" stopIfTrue="1">
      <formula>C7=""</formula>
    </cfRule>
  </conditionalFormatting>
  <conditionalFormatting sqref="C8:E8">
    <cfRule type="expression" dxfId="84" priority="2" stopIfTrue="1">
      <formula>C8=""</formula>
    </cfRule>
  </conditionalFormatting>
  <conditionalFormatting sqref="C9:E9">
    <cfRule type="expression" dxfId="83" priority="1" stopIfTrue="1">
      <formula>C9=""</formula>
    </cfRule>
  </conditionalFormatting>
  <dataValidations count="1">
    <dataValidation type="decimal" operator="greaterThanOrEqual" allowBlank="1" showInputMessage="1" showErrorMessage="1" sqref="C7:D9" xr:uid="{8A181B7B-0D6A-49E2-B11C-5582D3A48CC5}">
      <formula1>0</formula1>
    </dataValidation>
  </dataValidations>
  <pageMargins left="0.7" right="0.7" top="0.78740157499999996" bottom="0.78740157499999996" header="0.3" footer="0.3"/>
  <pageSetup paperSize="9" scale="9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1782-DC8C-4BE2-A0CD-D3A20FFBD2BD}">
  <dimension ref="A1:XFC12"/>
  <sheetViews>
    <sheetView workbookViewId="0"/>
  </sheetViews>
  <sheetFormatPr defaultColWidth="0" defaultRowHeight="14.25" customHeight="1" zeroHeight="1" x14ac:dyDescent="0.2"/>
  <cols>
    <col min="1" max="1" width="2.5" style="363" customWidth="1"/>
    <col min="2" max="2" width="58.25" style="363" customWidth="1"/>
    <col min="3" max="4" width="40.625" style="363" customWidth="1"/>
    <col min="5" max="5" width="3.75" style="363" customWidth="1"/>
    <col min="6" max="16382" width="9" style="363" hidden="1"/>
    <col min="16383" max="16383" width="2.125" style="363" hidden="1"/>
    <col min="16384" max="16384" width="2.25" style="363" hidden="1"/>
  </cols>
  <sheetData>
    <row r="1" spans="1:5" s="362" customFormat="1" ht="15.75" customHeight="1" x14ac:dyDescent="0.2">
      <c r="A1" s="335" t="str">
        <f>LUPKOD&amp;" "&amp;FONDNAMN</f>
        <v xml:space="preserve">LUP 2026-4 </v>
      </c>
      <c r="E1" s="1"/>
    </row>
    <row r="2" spans="1:5" ht="7.5" customHeight="1" x14ac:dyDescent="0.2">
      <c r="A2" s="1"/>
      <c r="B2" s="1"/>
      <c r="C2" s="1"/>
      <c r="D2" s="1"/>
      <c r="E2" s="1"/>
    </row>
    <row r="3" spans="1:5" ht="39" customHeight="1" x14ac:dyDescent="0.2">
      <c r="A3" s="1"/>
      <c r="B3" s="1"/>
      <c r="C3" s="1"/>
      <c r="D3" s="1"/>
      <c r="E3" s="1"/>
    </row>
    <row r="4" spans="1:5" ht="30" customHeight="1" x14ac:dyDescent="0.2">
      <c r="A4" s="1"/>
      <c r="B4" s="294" t="s">
        <v>201</v>
      </c>
      <c r="C4" s="1"/>
      <c r="D4" s="1"/>
      <c r="E4" s="1"/>
    </row>
    <row r="5" spans="1:5" ht="22.5" customHeight="1" x14ac:dyDescent="0.2">
      <c r="A5" s="1"/>
      <c r="B5" s="409" t="s">
        <v>113</v>
      </c>
      <c r="C5" s="409"/>
      <c r="D5" s="378"/>
      <c r="E5" s="1"/>
    </row>
    <row r="6" spans="1:5" ht="22.5" customHeight="1" x14ac:dyDescent="0.2">
      <c r="A6" s="1"/>
      <c r="B6" s="178"/>
      <c r="C6" s="405">
        <f>D6-1</f>
        <v>2024</v>
      </c>
      <c r="D6" s="373">
        <f>OneYear</f>
        <v>2025</v>
      </c>
      <c r="E6" s="1"/>
    </row>
    <row r="7" spans="1:5" ht="32.85" customHeight="1" x14ac:dyDescent="0.2">
      <c r="A7" s="176"/>
      <c r="B7" s="179" t="s">
        <v>114</v>
      </c>
      <c r="C7" s="379"/>
      <c r="D7" s="379"/>
      <c r="E7" s="1"/>
    </row>
    <row r="8" spans="1:5" ht="32.85" customHeight="1" x14ac:dyDescent="0.2">
      <c r="A8" s="176"/>
      <c r="B8" s="4" t="s">
        <v>184</v>
      </c>
      <c r="C8" s="374"/>
      <c r="D8" s="364"/>
      <c r="E8" s="1"/>
    </row>
    <row r="9" spans="1:5" ht="32.85" customHeight="1" x14ac:dyDescent="0.2">
      <c r="A9" s="176"/>
      <c r="B9" s="6" t="s">
        <v>185</v>
      </c>
      <c r="C9" s="366"/>
      <c r="D9" s="365"/>
      <c r="E9" s="1"/>
    </row>
    <row r="10" spans="1:5" s="362" customFormat="1" ht="32.85" customHeight="1" x14ac:dyDescent="0.2">
      <c r="A10" s="176"/>
      <c r="B10" s="7" t="s">
        <v>115</v>
      </c>
      <c r="C10" s="375"/>
      <c r="D10" s="376"/>
      <c r="E10" s="1"/>
    </row>
    <row r="11" spans="1:5" s="362" customFormat="1" ht="14.25" customHeight="1" x14ac:dyDescent="0.2"/>
    <row r="12" spans="1:5" ht="22.5" customHeight="1" x14ac:dyDescent="0.2">
      <c r="A12" s="362"/>
      <c r="B12" s="362"/>
      <c r="C12" s="362"/>
      <c r="D12" s="362"/>
    </row>
  </sheetData>
  <sheetProtection algorithmName="SHA-512" hashValue="NKt2xYYNLEnmrTvwTGdnCmAnlQktOz813E6xJZr6cQCIueFAjo01cMbLryiNR9b9yfwMDBSt4pJGyzPCEKWdlQ==" saltValue="Hn+AjuJ8iKFniRTSg0DQiw==" spinCount="100000" sheet="1" objects="1" scenarios="1"/>
  <mergeCells count="1">
    <mergeCell ref="B5:C5"/>
  </mergeCells>
  <conditionalFormatting sqref="C7:D7">
    <cfRule type="expression" dxfId="82" priority="1" stopIfTrue="1">
      <formula>C7=""</formula>
    </cfRule>
  </conditionalFormatting>
  <conditionalFormatting sqref="C8:D8">
    <cfRule type="expression" dxfId="81" priority="2" stopIfTrue="1">
      <formula>C8=""</formula>
    </cfRule>
  </conditionalFormatting>
  <conditionalFormatting sqref="C9:D9">
    <cfRule type="expression" dxfId="80" priority="3" stopIfTrue="1">
      <formula>C9=""</formula>
    </cfRule>
  </conditionalFormatting>
  <conditionalFormatting sqref="C10:D10">
    <cfRule type="expression" dxfId="79" priority="4" stopIfTrue="1">
      <formula>C10=""</formula>
    </cfRule>
  </conditionalFormatting>
  <dataValidations count="3">
    <dataValidation operator="greaterThanOrEqual" allowBlank="1" showInputMessage="1" showErrorMessage="1" sqref="C10:D10" xr:uid="{563AC58B-DA71-402D-96DB-6B915441813A}"/>
    <dataValidation type="decimal" allowBlank="1" showInputMessage="1" showErrorMessage="1" sqref="C8:D9" xr:uid="{8142D97A-28FD-4B40-A582-FA510BDCA968}">
      <formula1>-100000</formula1>
      <formula2>100000</formula2>
    </dataValidation>
    <dataValidation type="decimal" operator="greaterThan" allowBlank="1" showInputMessage="1" showErrorMessage="1" sqref="C7:D7" xr:uid="{8724BADD-90B0-4C42-83D0-59BFC626ED21}">
      <formula1>-10000000</formula1>
    </dataValidation>
  </dataValidation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5785B-EA16-419B-88F2-438BB02EE410}">
  <sheetPr codeName="Blad23">
    <pageSetUpPr fitToPage="1"/>
  </sheetPr>
  <dimension ref="A1:AX22"/>
  <sheetViews>
    <sheetView zoomScaleNormal="100" workbookViewId="0"/>
  </sheetViews>
  <sheetFormatPr defaultColWidth="0" defaultRowHeight="0" customHeight="1" zeroHeight="1" x14ac:dyDescent="0.2"/>
  <cols>
    <col min="1" max="1" width="2.5" style="77" customWidth="1"/>
    <col min="2" max="2" width="22.875" style="77" customWidth="1"/>
    <col min="3" max="7" width="15.625" style="77" customWidth="1"/>
    <col min="8" max="8" width="4.625" style="77" customWidth="1"/>
    <col min="9" max="14" width="0" style="77" hidden="1" customWidth="1"/>
    <col min="15" max="15" width="9.875" style="77" hidden="1" customWidth="1"/>
    <col min="16" max="16" width="17.875" style="77" hidden="1" customWidth="1"/>
    <col min="17" max="17" width="2.625" style="77" hidden="1" customWidth="1"/>
    <col min="18" max="18" width="37.625" style="77" hidden="1" customWidth="1"/>
    <col min="19" max="19" width="9.875" style="77" hidden="1" customWidth="1"/>
    <col min="20" max="20" width="17.875" style="77" hidden="1" customWidth="1"/>
    <col min="21" max="21" width="2.625" style="77" hidden="1" customWidth="1"/>
    <col min="22" max="22" width="28.875" style="77" hidden="1" customWidth="1"/>
    <col min="23" max="23" width="10.125" style="77" hidden="1" customWidth="1"/>
    <col min="24" max="24" width="19.375" style="77" hidden="1" customWidth="1"/>
    <col min="25" max="25" width="11.875" style="77" hidden="1" customWidth="1"/>
    <col min="26" max="26" width="2.5" style="77" hidden="1" customWidth="1"/>
    <col min="27" max="27" width="19.125" style="77" hidden="1" customWidth="1"/>
    <col min="28" max="28" width="9.875" style="77" hidden="1" customWidth="1"/>
    <col min="29" max="29" width="17.875" style="77" hidden="1" customWidth="1"/>
    <col min="30" max="30" width="2.625" style="77" hidden="1" customWidth="1"/>
    <col min="31" max="31" width="37.625" style="77" hidden="1" customWidth="1"/>
    <col min="32" max="32" width="9.875" style="77" hidden="1" customWidth="1"/>
    <col min="33" max="33" width="17.875" style="77" hidden="1" customWidth="1"/>
    <col min="34" max="34" width="2.625" style="77" hidden="1" customWidth="1"/>
    <col min="35" max="50" width="37.625" style="77" hidden="1" customWidth="1"/>
    <col min="51" max="16384" width="10.125" style="77" hidden="1"/>
  </cols>
  <sheetData>
    <row r="1" spans="1:12" s="1" customFormat="1" ht="15.75" customHeight="1" x14ac:dyDescent="0.2">
      <c r="A1" s="335" t="str">
        <f>LUPKOD&amp;" "&amp;FONDNAMN</f>
        <v xml:space="preserve">LUP 2026-4 </v>
      </c>
    </row>
    <row r="2" spans="1:12" ht="7.5" customHeight="1" x14ac:dyDescent="0.2">
      <c r="A2" s="1"/>
      <c r="B2" s="1"/>
      <c r="C2" s="1"/>
      <c r="D2" s="1"/>
      <c r="E2" s="1"/>
      <c r="F2" s="1"/>
      <c r="G2" s="1"/>
      <c r="H2" s="1"/>
      <c r="I2" s="73"/>
      <c r="J2" s="49"/>
    </row>
    <row r="3" spans="1:12" ht="39" customHeight="1" x14ac:dyDescent="0.2">
      <c r="A3" s="1"/>
      <c r="B3" s="1"/>
      <c r="C3" s="1"/>
      <c r="D3" s="1"/>
      <c r="E3" s="1"/>
      <c r="F3" s="1"/>
      <c r="G3" s="1"/>
      <c r="H3" s="1"/>
      <c r="I3" s="73"/>
      <c r="J3" s="49"/>
    </row>
    <row r="4" spans="1:12" ht="30" customHeight="1" x14ac:dyDescent="0.2">
      <c r="A4" s="1"/>
      <c r="B4" s="294" t="s">
        <v>116</v>
      </c>
      <c r="C4" s="1"/>
      <c r="D4" s="1"/>
      <c r="E4" s="1"/>
      <c r="F4" s="1"/>
      <c r="G4" s="1"/>
      <c r="H4" s="1"/>
      <c r="I4" s="73"/>
      <c r="J4" s="49"/>
    </row>
    <row r="5" spans="1:12" ht="33.75" customHeight="1" x14ac:dyDescent="0.2">
      <c r="A5" s="1"/>
      <c r="B5" s="409" t="s">
        <v>117</v>
      </c>
      <c r="C5" s="409"/>
      <c r="D5" s="409"/>
      <c r="E5" s="409"/>
      <c r="F5" s="409"/>
      <c r="G5" s="409"/>
      <c r="H5" s="54"/>
      <c r="I5" s="54"/>
    </row>
    <row r="6" spans="1:12" ht="32.85" customHeight="1" x14ac:dyDescent="0.2">
      <c r="A6" s="1"/>
      <c r="B6" s="204"/>
      <c r="C6" s="96">
        <f t="shared" ref="C6:E6" si="0">DATE(YEAR(D6)-1,MONTH(D6),DAY(D6))</f>
        <v>44834</v>
      </c>
      <c r="D6" s="96">
        <f t="shared" si="0"/>
        <v>45199</v>
      </c>
      <c r="E6" s="96">
        <f t="shared" si="0"/>
        <v>45565</v>
      </c>
      <c r="F6" s="96">
        <f>DATE(YEAR(G6)-1,MONTH(G6),DAY(G6))</f>
        <v>45930</v>
      </c>
      <c r="G6" s="96">
        <f>DataDate</f>
        <v>46295</v>
      </c>
      <c r="H6" s="1"/>
    </row>
    <row r="7" spans="1:12" s="217" customFormat="1" ht="30" customHeight="1" x14ac:dyDescent="0.2">
      <c r="A7" s="176"/>
      <c r="B7" s="31" t="s">
        <v>118</v>
      </c>
      <c r="C7" s="205"/>
      <c r="D7" s="205"/>
      <c r="E7" s="205"/>
      <c r="F7" s="205"/>
      <c r="G7" s="205"/>
      <c r="H7" s="1"/>
    </row>
    <row r="8" spans="1:12" s="1" customFormat="1" ht="39.75" customHeight="1" x14ac:dyDescent="0.2">
      <c r="B8" s="419" t="s">
        <v>119</v>
      </c>
      <c r="C8" s="419"/>
      <c r="D8" s="419"/>
      <c r="E8" s="419"/>
      <c r="F8" s="419"/>
      <c r="G8" s="419"/>
      <c r="H8" s="75"/>
      <c r="I8" s="75"/>
      <c r="J8" s="75"/>
      <c r="K8" s="75"/>
    </row>
    <row r="9" spans="1:12" s="176" customFormat="1" ht="22.5" customHeight="1" x14ac:dyDescent="0.2">
      <c r="B9" s="76"/>
      <c r="C9" s="1"/>
      <c r="D9" s="1"/>
      <c r="E9" s="1"/>
      <c r="F9" s="1"/>
      <c r="G9" s="1"/>
      <c r="H9" s="1"/>
      <c r="I9" s="1"/>
      <c r="J9" s="1"/>
      <c r="K9" s="1"/>
      <c r="L9" s="1"/>
    </row>
    <row r="10" spans="1:12" s="217" customFormat="1" ht="35.25" hidden="1" customHeight="1" x14ac:dyDescent="0.2">
      <c r="B10" s="77"/>
      <c r="C10" s="77"/>
      <c r="D10" s="77"/>
      <c r="E10" s="77"/>
      <c r="F10" s="77"/>
      <c r="G10" s="77"/>
    </row>
    <row r="11" spans="1:12" ht="15.95" hidden="1" customHeight="1" x14ac:dyDescent="0.2">
      <c r="H11" s="217"/>
    </row>
    <row r="12" spans="1:12" ht="11.25" hidden="1" customHeight="1" x14ac:dyDescent="0.2"/>
    <row r="13" spans="1:12" ht="11.25" hidden="1" customHeight="1" x14ac:dyDescent="0.2"/>
    <row r="14" spans="1:12" ht="11.25" hidden="1" customHeight="1" x14ac:dyDescent="0.2"/>
    <row r="15" spans="1:12" ht="11.25" hidden="1" customHeight="1" x14ac:dyDescent="0.2"/>
    <row r="16" spans="1:12" ht="12" hidden="1" customHeight="1" x14ac:dyDescent="0.2"/>
    <row r="17" ht="12"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sheetData>
  <sheetProtection algorithmName="SHA-512" hashValue="N7YEHqaNbo6PP7QrewkjQ8dz20OWE3GeJzAaMcqInq46/vJ8jwOSLZTEpK/sv58teNRFB4w7C962x8bXei1w1Q==" saltValue="lKJbkNcsHP3UVqqDVbNpGQ==" spinCount="100000" sheet="1" objects="1" scenarios="1"/>
  <mergeCells count="2">
    <mergeCell ref="B5:G5"/>
    <mergeCell ref="B8:G8"/>
  </mergeCells>
  <conditionalFormatting sqref="C7:G7">
    <cfRule type="expression" dxfId="78" priority="3" stopIfTrue="1">
      <formula>C7=""</formula>
    </cfRule>
  </conditionalFormatting>
  <dataValidations count="1">
    <dataValidation type="decimal" operator="greaterThan" allowBlank="1" showInputMessage="1" showErrorMessage="1" sqref="C7:G7" xr:uid="{4604765A-A9C7-481B-8C47-059BE9F0C20A}">
      <formula1>-100000</formula1>
    </dataValidation>
  </dataValidations>
  <pageMargins left="0.7" right="0.7" top="0.78740157499999996" bottom="0.78740157499999996" header="0.3" footer="0.3"/>
  <pageSetup paperSize="9" scale="97"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C44E-621D-4410-A3CD-D8F7327A7323}">
  <sheetPr codeName="Blad24"/>
  <dimension ref="A1:BD26"/>
  <sheetViews>
    <sheetView zoomScaleNormal="100" workbookViewId="0"/>
  </sheetViews>
  <sheetFormatPr defaultColWidth="0" defaultRowHeight="0" customHeight="1" zeroHeight="1" x14ac:dyDescent="0.2"/>
  <cols>
    <col min="1" max="1" width="2.5" style="77" customWidth="1"/>
    <col min="2" max="2" width="28.125" style="77" customWidth="1"/>
    <col min="3" max="3" width="9.75" style="77" customWidth="1"/>
    <col min="4" max="4" width="13.125" style="77" customWidth="1"/>
    <col min="5" max="5" width="28.125" style="77" customWidth="1"/>
    <col min="6" max="6" width="10.25" style="77" customWidth="1"/>
    <col min="7" max="7" width="13.125" style="77" customWidth="1"/>
    <col min="8" max="8" width="28.125" style="77" customWidth="1"/>
    <col min="9" max="9" width="10.75" style="77" customWidth="1"/>
    <col min="10" max="10" width="13.125" style="77" customWidth="1"/>
    <col min="11" max="11" width="10.125" style="77" customWidth="1"/>
    <col min="12" max="16" width="10.125" style="77" hidden="1" customWidth="1"/>
    <col min="17" max="17" width="9.875" style="77" hidden="1" customWidth="1"/>
    <col min="18" max="18" width="17.875" style="77" hidden="1" customWidth="1"/>
    <col min="19" max="19" width="2.625" style="77" hidden="1" customWidth="1"/>
    <col min="20" max="20" width="37.625" style="77" hidden="1" customWidth="1"/>
    <col min="21" max="21" width="9.875" style="77" hidden="1" customWidth="1"/>
    <col min="22" max="22" width="17.875" style="77" hidden="1" customWidth="1"/>
    <col min="23" max="23" width="2.625" style="77" hidden="1" customWidth="1"/>
    <col min="24" max="24" width="28.875" style="77" hidden="1" customWidth="1"/>
    <col min="25" max="25" width="10.125" style="77" hidden="1" customWidth="1"/>
    <col min="26" max="26" width="19.375" style="77" hidden="1" customWidth="1"/>
    <col min="27" max="27" width="11.875" style="77" hidden="1" customWidth="1"/>
    <col min="28" max="28" width="2.5" style="77" hidden="1" customWidth="1"/>
    <col min="29" max="29" width="19.125" style="77" hidden="1" customWidth="1"/>
    <col min="30" max="30" width="9.875" style="77" hidden="1" customWidth="1"/>
    <col min="31" max="31" width="17.875" style="77" hidden="1" customWidth="1"/>
    <col min="32" max="32" width="2.625" style="77" hidden="1" customWidth="1"/>
    <col min="33" max="33" width="37.625" style="77" hidden="1" customWidth="1"/>
    <col min="34" max="34" width="9.875" style="77" hidden="1" customWidth="1"/>
    <col min="35" max="35" width="17.875" style="77" hidden="1" customWidth="1"/>
    <col min="36" max="36" width="2.625" style="77" hidden="1" customWidth="1"/>
    <col min="37" max="55" width="37.625" style="77" hidden="1" customWidth="1"/>
    <col min="56" max="16384" width="10.125" style="77" hidden="1"/>
  </cols>
  <sheetData>
    <row r="1" spans="1:56" s="1" customFormat="1" ht="15.75" customHeight="1" x14ac:dyDescent="0.2">
      <c r="A1" s="335" t="str">
        <f>LUPKOD&amp;" "&amp;FONDNAMN</f>
        <v xml:space="preserve">LUP 2026-4 </v>
      </c>
    </row>
    <row r="2" spans="1:56" ht="7.5" customHeight="1" x14ac:dyDescent="0.2">
      <c r="A2" s="1"/>
      <c r="B2" s="1"/>
      <c r="C2" s="1"/>
      <c r="D2" s="1"/>
      <c r="E2" s="1"/>
      <c r="F2" s="1"/>
      <c r="G2" s="1"/>
      <c r="H2" s="1"/>
      <c r="I2" s="1"/>
      <c r="J2" s="1"/>
      <c r="K2" s="1"/>
    </row>
    <row r="3" spans="1:56" ht="39" customHeight="1" x14ac:dyDescent="0.2">
      <c r="A3" s="1"/>
      <c r="B3" s="1"/>
      <c r="C3" s="1"/>
      <c r="D3" s="1"/>
      <c r="E3" s="1"/>
      <c r="F3" s="1"/>
      <c r="G3" s="1"/>
      <c r="H3" s="1"/>
      <c r="I3" s="1"/>
      <c r="J3" s="1"/>
      <c r="K3" s="1"/>
    </row>
    <row r="4" spans="1:56" ht="30" customHeight="1" x14ac:dyDescent="0.2">
      <c r="A4" s="1"/>
      <c r="B4" s="294" t="s">
        <v>120</v>
      </c>
      <c r="C4" s="1"/>
      <c r="D4" s="1"/>
      <c r="E4" s="1"/>
      <c r="F4" s="1"/>
      <c r="G4" s="1"/>
      <c r="H4" s="1"/>
      <c r="I4" s="1"/>
      <c r="J4" s="1"/>
      <c r="K4" s="1"/>
    </row>
    <row r="5" spans="1:56" ht="22.5" customHeight="1" x14ac:dyDescent="0.2">
      <c r="A5" s="1"/>
      <c r="B5" s="420" t="s">
        <v>113</v>
      </c>
      <c r="C5" s="420"/>
      <c r="D5" s="420"/>
      <c r="E5" s="420"/>
      <c r="F5" s="420"/>
      <c r="G5" s="420"/>
      <c r="H5" s="420"/>
      <c r="I5" s="420"/>
      <c r="J5" s="420"/>
      <c r="K5" s="1"/>
    </row>
    <row r="6" spans="1:56" ht="22.5" customHeight="1" x14ac:dyDescent="0.2">
      <c r="A6" s="1"/>
      <c r="B6" s="421">
        <f>E6-1</f>
        <v>2023</v>
      </c>
      <c r="C6" s="422"/>
      <c r="D6" s="423"/>
      <c r="E6" s="421">
        <f>H6-1</f>
        <v>2024</v>
      </c>
      <c r="F6" s="422"/>
      <c r="G6" s="423"/>
      <c r="H6" s="421">
        <f>OneYear</f>
        <v>2025</v>
      </c>
      <c r="I6" s="422"/>
      <c r="J6" s="423"/>
      <c r="K6" s="1"/>
    </row>
    <row r="7" spans="1:56" s="217" customFormat="1" ht="30" customHeight="1" x14ac:dyDescent="0.2">
      <c r="A7" s="176"/>
      <c r="B7" s="78" t="s">
        <v>121</v>
      </c>
      <c r="C7" s="78" t="s">
        <v>186</v>
      </c>
      <c r="D7" s="78" t="s">
        <v>187</v>
      </c>
      <c r="E7" s="78" t="s">
        <v>121</v>
      </c>
      <c r="F7" s="78" t="s">
        <v>186</v>
      </c>
      <c r="G7" s="78" t="s">
        <v>187</v>
      </c>
      <c r="H7" s="78" t="s">
        <v>121</v>
      </c>
      <c r="I7" s="78" t="s">
        <v>186</v>
      </c>
      <c r="J7" s="78" t="s">
        <v>187</v>
      </c>
      <c r="K7" s="176"/>
      <c r="BD7" s="330"/>
    </row>
    <row r="8" spans="1:56" s="217" customFormat="1" ht="22.5" customHeight="1" x14ac:dyDescent="0.2">
      <c r="A8" s="176"/>
      <c r="B8" s="207"/>
      <c r="C8" s="208"/>
      <c r="D8" s="208"/>
      <c r="E8" s="385"/>
      <c r="F8" s="208"/>
      <c r="G8" s="209"/>
      <c r="H8" s="388"/>
      <c r="I8" s="208"/>
      <c r="J8" s="208"/>
      <c r="K8" s="176"/>
    </row>
    <row r="9" spans="1:56" s="217" customFormat="1" ht="22.5" customHeight="1" x14ac:dyDescent="0.2">
      <c r="A9" s="176"/>
      <c r="B9" s="210"/>
      <c r="C9" s="211"/>
      <c r="D9" s="211"/>
      <c r="E9" s="386"/>
      <c r="F9" s="211"/>
      <c r="G9" s="212"/>
      <c r="H9" s="389"/>
      <c r="I9" s="211"/>
      <c r="J9" s="211"/>
      <c r="K9" s="176"/>
    </row>
    <row r="10" spans="1:56" s="217" customFormat="1" ht="22.5" customHeight="1" x14ac:dyDescent="0.2">
      <c r="A10" s="176"/>
      <c r="B10" s="207"/>
      <c r="C10" s="208"/>
      <c r="D10" s="208"/>
      <c r="E10" s="385"/>
      <c r="F10" s="208"/>
      <c r="G10" s="209"/>
      <c r="H10" s="388"/>
      <c r="I10" s="208"/>
      <c r="J10" s="208"/>
      <c r="K10" s="176"/>
    </row>
    <row r="11" spans="1:56" s="217" customFormat="1" ht="22.5" customHeight="1" x14ac:dyDescent="0.2">
      <c r="A11" s="176"/>
      <c r="B11" s="210"/>
      <c r="C11" s="211"/>
      <c r="D11" s="211"/>
      <c r="E11" s="386"/>
      <c r="F11" s="211"/>
      <c r="G11" s="212"/>
      <c r="H11" s="389"/>
      <c r="I11" s="211"/>
      <c r="J11" s="211"/>
      <c r="K11" s="176"/>
    </row>
    <row r="12" spans="1:56" s="217" customFormat="1" ht="22.5" customHeight="1" x14ac:dyDescent="0.2">
      <c r="A12" s="176"/>
      <c r="B12" s="213"/>
      <c r="C12" s="214"/>
      <c r="D12" s="214"/>
      <c r="E12" s="387"/>
      <c r="F12" s="214"/>
      <c r="G12" s="215"/>
      <c r="H12" s="390"/>
      <c r="I12" s="214"/>
      <c r="J12" s="214"/>
      <c r="K12" s="176"/>
    </row>
    <row r="13" spans="1:56" s="1" customFormat="1" ht="15.75" customHeight="1" x14ac:dyDescent="0.2">
      <c r="B13" s="74"/>
      <c r="C13" s="75"/>
      <c r="D13" s="75"/>
      <c r="E13" s="75"/>
      <c r="F13" s="75"/>
      <c r="G13" s="75"/>
      <c r="H13" s="75"/>
      <c r="I13" s="75"/>
      <c r="J13" s="75"/>
    </row>
    <row r="14" spans="1:56" s="176" customFormat="1" ht="22.5" customHeight="1" x14ac:dyDescent="0.2">
      <c r="B14" s="206"/>
      <c r="C14" s="1"/>
      <c r="D14" s="1"/>
      <c r="E14" s="1"/>
      <c r="F14" s="1"/>
      <c r="G14" s="1"/>
      <c r="H14" s="1"/>
      <c r="I14" s="1"/>
      <c r="J14" s="1"/>
    </row>
    <row r="15" spans="1:56" s="217" customFormat="1" ht="34.35" hidden="1" customHeight="1" x14ac:dyDescent="0.2">
      <c r="B15" s="77"/>
      <c r="C15" s="77"/>
      <c r="D15" s="77"/>
      <c r="E15" s="77"/>
      <c r="F15" s="77"/>
      <c r="G15" s="77"/>
      <c r="H15" s="77"/>
      <c r="I15" s="77"/>
      <c r="J15" s="77"/>
    </row>
    <row r="16" spans="1:56" s="217" customFormat="1" ht="34.35" hidden="1" customHeight="1" x14ac:dyDescent="0.2">
      <c r="B16" s="77"/>
      <c r="C16" s="77"/>
      <c r="D16" s="77"/>
      <c r="E16" s="77"/>
      <c r="F16" s="77"/>
      <c r="G16" s="77"/>
      <c r="H16" s="77"/>
      <c r="I16" s="77"/>
      <c r="J16" s="77"/>
    </row>
    <row r="17" spans="2:10" s="217" customFormat="1" ht="34.35" hidden="1" customHeight="1" x14ac:dyDescent="0.2">
      <c r="B17" s="77"/>
      <c r="C17" s="77"/>
      <c r="D17" s="77"/>
      <c r="E17" s="77"/>
      <c r="F17" s="77"/>
      <c r="G17" s="77"/>
      <c r="H17" s="77"/>
      <c r="I17" s="77"/>
      <c r="J17" s="77"/>
    </row>
    <row r="18" spans="2:10" s="217" customFormat="1" ht="34.35" hidden="1" customHeight="1" x14ac:dyDescent="0.2">
      <c r="B18" s="77"/>
      <c r="C18" s="77"/>
      <c r="D18" s="77"/>
      <c r="E18" s="77"/>
      <c r="F18" s="77"/>
      <c r="G18" s="77"/>
      <c r="H18" s="77"/>
      <c r="I18" s="77"/>
      <c r="J18" s="77"/>
    </row>
    <row r="19" spans="2:10" s="217" customFormat="1" ht="34.35" hidden="1" customHeight="1" x14ac:dyDescent="0.2">
      <c r="B19" s="77"/>
      <c r="C19" s="77"/>
      <c r="D19" s="77"/>
      <c r="E19" s="77"/>
      <c r="F19" s="77"/>
      <c r="G19" s="77"/>
      <c r="H19" s="77"/>
      <c r="I19" s="77"/>
      <c r="J19" s="77"/>
    </row>
    <row r="20" spans="2:10" s="217" customFormat="1" ht="34.35" hidden="1" customHeight="1" x14ac:dyDescent="0.2">
      <c r="B20" s="77"/>
      <c r="C20" s="77"/>
      <c r="D20" s="77"/>
      <c r="E20" s="77"/>
      <c r="F20" s="77"/>
      <c r="G20" s="77"/>
      <c r="H20" s="77"/>
      <c r="I20" s="77"/>
      <c r="J20" s="77"/>
    </row>
    <row r="21" spans="2:10" s="217" customFormat="1" ht="35.25" hidden="1" customHeight="1" x14ac:dyDescent="0.2">
      <c r="B21" s="77"/>
      <c r="C21" s="77"/>
      <c r="D21" s="77"/>
      <c r="E21" s="77"/>
      <c r="F21" s="77"/>
      <c r="G21" s="77"/>
      <c r="H21" s="77"/>
      <c r="I21" s="77"/>
      <c r="J21" s="77"/>
    </row>
    <row r="22" spans="2:10" ht="11.25" hidden="1" x14ac:dyDescent="0.2"/>
    <row r="23" spans="2:10" ht="11.25" hidden="1" customHeight="1" x14ac:dyDescent="0.2"/>
    <row r="24" spans="2:10" ht="11.25" hidden="1" customHeight="1" x14ac:dyDescent="0.2"/>
    <row r="25" spans="2:10" ht="11.25" hidden="1" customHeight="1" x14ac:dyDescent="0.2"/>
    <row r="26" spans="2:10" ht="11.25" hidden="1" customHeight="1" x14ac:dyDescent="0.2"/>
  </sheetData>
  <sheetProtection algorithmName="SHA-512" hashValue="rAWxjuC4rMrxazQM+dghh/syFcmSVg5kr5Bhh5Gtr8trmuwFUK/4QbGbXGCphbdeuhqF9ldwv+z8YN8NG6yvOQ==" saltValue="y65v+R+yuumCarXCbi0eAA==" spinCount="100000" sheet="1" objects="1" scenarios="1"/>
  <mergeCells count="4">
    <mergeCell ref="B5:J5"/>
    <mergeCell ref="B6:D6"/>
    <mergeCell ref="E6:G6"/>
    <mergeCell ref="H6:J6"/>
  </mergeCells>
  <conditionalFormatting sqref="B8:J8">
    <cfRule type="expression" dxfId="77" priority="5" stopIfTrue="1">
      <formula>B8=""</formula>
    </cfRule>
  </conditionalFormatting>
  <conditionalFormatting sqref="B9:J9">
    <cfRule type="expression" dxfId="76" priority="3" stopIfTrue="1">
      <formula>B9=""</formula>
    </cfRule>
  </conditionalFormatting>
  <conditionalFormatting sqref="B10:J10">
    <cfRule type="expression" dxfId="75" priority="4" stopIfTrue="1">
      <formula>B10=""</formula>
    </cfRule>
  </conditionalFormatting>
  <conditionalFormatting sqref="B11:J11">
    <cfRule type="expression" dxfId="74" priority="1" stopIfTrue="1">
      <formula>B11=""</formula>
    </cfRule>
  </conditionalFormatting>
  <conditionalFormatting sqref="B12:J12">
    <cfRule type="expression" dxfId="73" priority="2" stopIfTrue="1">
      <formula>B12=""</formula>
    </cfRule>
  </conditionalFormatting>
  <dataValidations count="4">
    <dataValidation type="decimal" operator="greaterThanOrEqual" allowBlank="1" showInputMessage="1" showErrorMessage="1" sqref="I9:J10 C12:D12 C9:D10 F9:G10 F12:G12 I12:J12" xr:uid="{7FDF4867-AEB7-43D6-99C8-47C4AF045FC0}">
      <formula1>0</formula1>
    </dataValidation>
    <dataValidation type="decimal" operator="greaterThan" allowBlank="1" showInputMessage="1" showErrorMessage="1" sqref="C8:D8 F8:G8 I8:J8" xr:uid="{80245388-E0FB-426C-A671-F6C70CF12D81}">
      <formula1>-10000000000000</formula1>
    </dataValidation>
    <dataValidation type="decimal" operator="greaterThanOrEqual" allowBlank="1" showErrorMessage="1" prompt="Value in million CHF" sqref="I11:J11 C11:D11 F11:G11" xr:uid="{09F09B4A-2E25-403D-8A61-12DDECF7AAD4}">
      <formula1>0</formula1>
    </dataValidation>
    <dataValidation operator="greaterThan" allowBlank="1" showErrorMessage="1" sqref="C7:D7 F7:J7" xr:uid="{36004915-5776-4733-A86F-8D0FDBD09753}"/>
  </dataValidations>
  <pageMargins left="0.7" right="0.7" top="0.75" bottom="0.75"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6CFA6-EDF6-41B8-BD8C-2DB2ABA77517}">
  <sheetPr codeName="Blad25">
    <pageSetUpPr fitToPage="1"/>
  </sheetPr>
  <dimension ref="A1:AX23"/>
  <sheetViews>
    <sheetView zoomScaleNormal="100" workbookViewId="0"/>
  </sheetViews>
  <sheetFormatPr defaultColWidth="0" defaultRowHeight="0" customHeight="1" zeroHeight="1" x14ac:dyDescent="0.2"/>
  <cols>
    <col min="1" max="1" width="2.5" style="77" customWidth="1"/>
    <col min="2" max="2" width="22.875" style="77" customWidth="1"/>
    <col min="3" max="5" width="15.625" style="77" customWidth="1"/>
    <col min="6" max="6" width="4.625" style="77" customWidth="1"/>
    <col min="7" max="12" width="0" style="77" hidden="1" customWidth="1"/>
    <col min="13" max="13" width="9.875" style="77" hidden="1" customWidth="1"/>
    <col min="14" max="14" width="17.875" style="77" hidden="1" customWidth="1"/>
    <col min="15" max="15" width="2.625" style="77" hidden="1" customWidth="1"/>
    <col min="16" max="16" width="37.625" style="77" hidden="1" customWidth="1"/>
    <col min="17" max="17" width="9.875" style="77" hidden="1" customWidth="1"/>
    <col min="18" max="18" width="17.875" style="77" hidden="1" customWidth="1"/>
    <col min="19" max="19" width="2.625" style="77" hidden="1" customWidth="1"/>
    <col min="20" max="20" width="28.875" style="77" hidden="1" customWidth="1"/>
    <col min="21" max="21" width="10.125" style="77" hidden="1" customWidth="1"/>
    <col min="22" max="22" width="19.375" style="77" hidden="1" customWidth="1"/>
    <col min="23" max="23" width="11.875" style="77" hidden="1" customWidth="1"/>
    <col min="24" max="24" width="2.5" style="77" hidden="1" customWidth="1"/>
    <col min="25" max="25" width="19.125" style="77" hidden="1" customWidth="1"/>
    <col min="26" max="26" width="9.875" style="77" hidden="1" customWidth="1"/>
    <col min="27" max="27" width="17.875" style="77" hidden="1" customWidth="1"/>
    <col min="28" max="28" width="2.625" style="77" hidden="1" customWidth="1"/>
    <col min="29" max="29" width="37.625" style="77" hidden="1" customWidth="1"/>
    <col min="30" max="30" width="9.875" style="77" hidden="1" customWidth="1"/>
    <col min="31" max="31" width="17.875" style="77" hidden="1" customWidth="1"/>
    <col min="32" max="32" width="2.625" style="77" hidden="1" customWidth="1"/>
    <col min="33" max="50" width="37.625" style="77" hidden="1" customWidth="1"/>
    <col min="51" max="16384" width="10.125" style="77" hidden="1"/>
  </cols>
  <sheetData>
    <row r="1" spans="1:10" s="1" customFormat="1" ht="15.75" customHeight="1" x14ac:dyDescent="0.2">
      <c r="A1" s="336" t="str">
        <f>LUPKOD&amp;" "&amp;FONDNAMN</f>
        <v xml:space="preserve">LUP 2026-4 </v>
      </c>
    </row>
    <row r="2" spans="1:10" ht="7.5" customHeight="1" x14ac:dyDescent="0.2">
      <c r="A2" s="1"/>
      <c r="B2" s="1"/>
      <c r="C2" s="1"/>
      <c r="D2" s="1"/>
      <c r="E2" s="1"/>
      <c r="F2" s="1"/>
      <c r="G2" s="73"/>
      <c r="H2" s="49"/>
    </row>
    <row r="3" spans="1:10" ht="39" customHeight="1" x14ac:dyDescent="0.2">
      <c r="A3" s="1"/>
      <c r="B3" s="1"/>
      <c r="C3" s="1"/>
      <c r="D3" s="1"/>
      <c r="E3" s="1"/>
      <c r="F3" s="1"/>
      <c r="G3" s="73"/>
      <c r="H3" s="49"/>
    </row>
    <row r="4" spans="1:10" ht="30" customHeight="1" x14ac:dyDescent="0.2">
      <c r="A4" s="1"/>
      <c r="B4" s="426" t="s">
        <v>122</v>
      </c>
      <c r="C4" s="427"/>
      <c r="D4" s="427"/>
      <c r="E4" s="427"/>
      <c r="F4" s="1"/>
      <c r="G4" s="73"/>
      <c r="H4" s="49"/>
    </row>
    <row r="5" spans="1:10" ht="33.75" customHeight="1" x14ac:dyDescent="0.2">
      <c r="A5" s="1"/>
      <c r="B5" s="409" t="s">
        <v>123</v>
      </c>
      <c r="C5" s="409"/>
      <c r="D5" s="409"/>
      <c r="E5" s="409"/>
      <c r="F5" s="54"/>
      <c r="G5" s="54"/>
    </row>
    <row r="6" spans="1:10" ht="22.5" customHeight="1" x14ac:dyDescent="0.2">
      <c r="A6" s="1"/>
      <c r="B6" s="8"/>
      <c r="C6" s="216">
        <f>D6-1</f>
        <v>2023</v>
      </c>
      <c r="D6" s="216">
        <f>E6-1</f>
        <v>2024</v>
      </c>
      <c r="E6" s="216">
        <f>OneYear</f>
        <v>2025</v>
      </c>
      <c r="F6" s="1"/>
    </row>
    <row r="7" spans="1:10" s="217" customFormat="1" ht="22.5" customHeight="1" x14ac:dyDescent="0.2">
      <c r="A7" s="176"/>
      <c r="B7" s="97" t="s">
        <v>124</v>
      </c>
      <c r="C7" s="286"/>
      <c r="D7" s="286"/>
      <c r="E7" s="286"/>
      <c r="F7" s="1"/>
    </row>
    <row r="8" spans="1:10" s="217" customFormat="1" ht="22.5" customHeight="1" x14ac:dyDescent="0.2">
      <c r="A8" s="176"/>
      <c r="B8" s="3" t="s">
        <v>125</v>
      </c>
      <c r="C8" s="287"/>
      <c r="D8" s="287"/>
      <c r="E8" s="287"/>
      <c r="F8" s="1"/>
    </row>
    <row r="9" spans="1:10" s="325" customFormat="1" ht="51.75" customHeight="1" x14ac:dyDescent="0.2">
      <c r="B9" s="424" t="s">
        <v>126</v>
      </c>
      <c r="C9" s="425"/>
      <c r="D9" s="425"/>
      <c r="E9" s="425"/>
      <c r="F9" s="331"/>
      <c r="G9" s="331"/>
      <c r="H9" s="331"/>
      <c r="I9" s="331"/>
    </row>
    <row r="10" spans="1:10" s="176" customFormat="1" ht="22.5" customHeight="1" x14ac:dyDescent="0.2">
      <c r="B10" s="76"/>
      <c r="C10" s="1"/>
      <c r="D10" s="1"/>
      <c r="E10" s="1"/>
      <c r="F10" s="1"/>
      <c r="G10" s="1"/>
      <c r="H10" s="1"/>
      <c r="I10" s="1"/>
      <c r="J10" s="1"/>
    </row>
    <row r="11" spans="1:10" s="217" customFormat="1" ht="35.25" hidden="1" customHeight="1" x14ac:dyDescent="0.2">
      <c r="B11" s="77"/>
      <c r="C11" s="77"/>
      <c r="D11" s="77"/>
      <c r="E11" s="77"/>
    </row>
    <row r="12" spans="1:10" ht="15.95" hidden="1" customHeight="1" x14ac:dyDescent="0.2">
      <c r="F12" s="217"/>
    </row>
    <row r="13" spans="1:10" ht="11.25" hidden="1" customHeight="1" x14ac:dyDescent="0.2"/>
    <row r="14" spans="1:10" ht="11.25" hidden="1" customHeight="1" x14ac:dyDescent="0.2"/>
    <row r="15" spans="1:10" ht="11.25" hidden="1" customHeight="1" x14ac:dyDescent="0.2"/>
    <row r="16" spans="1:10" ht="11.25" hidden="1" customHeight="1" x14ac:dyDescent="0.2"/>
    <row r="17" ht="12"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sheetData>
  <sheetProtection algorithmName="SHA-512" hashValue="XcE89ZZZg2RSNXeUf8vaIGkr6Kcu2Co5Tj0FUzxjtRJcRh8FdSGw7IEJ9FK+92muzD3aRQsYW+0d1h2g8M3hhQ==" saltValue="CndTDwZ8Ndb/PIw9lpoeVA==" spinCount="100000" sheet="1" objects="1" scenarios="1"/>
  <mergeCells count="3">
    <mergeCell ref="B9:E9"/>
    <mergeCell ref="B4:E4"/>
    <mergeCell ref="B5:E5"/>
  </mergeCells>
  <conditionalFormatting sqref="C7:E7">
    <cfRule type="expression" dxfId="72" priority="2" stopIfTrue="1">
      <formula>C7=""</formula>
    </cfRule>
  </conditionalFormatting>
  <conditionalFormatting sqref="C8:E8">
    <cfRule type="expression" dxfId="71" priority="1" stopIfTrue="1">
      <formula>C8=""</formula>
    </cfRule>
  </conditionalFormatting>
  <dataValidations count="1">
    <dataValidation type="decimal" operator="greaterThanOrEqual" allowBlank="1" showInputMessage="1" showErrorMessage="1" sqref="C7:C8 D7 D8:E8 E7" xr:uid="{ED90E30A-16A9-4BC1-B197-BDA9E61BE89B}">
      <formula1>0</formula1>
    </dataValidation>
  </dataValidations>
  <pageMargins left="0.7" right="0.7" top="0.78740157499999996" bottom="0.78740157499999996" header="0.3" footer="0.3"/>
  <pageSetup paperSize="9" scale="97"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89DC-471C-44F6-84FD-D8CB7425ADD3}">
  <sheetPr codeName="Blad26">
    <pageSetUpPr fitToPage="1"/>
  </sheetPr>
  <dimension ref="A1:AU27"/>
  <sheetViews>
    <sheetView zoomScaleNormal="100" workbookViewId="0"/>
  </sheetViews>
  <sheetFormatPr defaultColWidth="0" defaultRowHeight="0" customHeight="1" zeroHeight="1" x14ac:dyDescent="0.2"/>
  <cols>
    <col min="1" max="1" width="2.5" style="77" customWidth="1"/>
    <col min="2" max="2" width="42.125" style="77" customWidth="1"/>
    <col min="3" max="4" width="39.875" style="77" customWidth="1"/>
    <col min="5" max="5" width="4.625" style="77" customWidth="1"/>
    <col min="6" max="11" width="0" style="77" hidden="1" customWidth="1"/>
    <col min="12" max="12" width="9.875" style="77" hidden="1" customWidth="1"/>
    <col min="13" max="13" width="17.875" style="77" hidden="1" customWidth="1"/>
    <col min="14" max="14" width="2.625" style="77" hidden="1" customWidth="1"/>
    <col min="15" max="15" width="37.625" style="77" hidden="1" customWidth="1"/>
    <col min="16" max="16" width="9.875" style="77" hidden="1" customWidth="1"/>
    <col min="17" max="17" width="17.875" style="77" hidden="1" customWidth="1"/>
    <col min="18" max="18" width="2.625" style="77" hidden="1" customWidth="1"/>
    <col min="19" max="19" width="28.875" style="77" hidden="1" customWidth="1"/>
    <col min="20" max="20" width="10.125" style="77" hidden="1" customWidth="1"/>
    <col min="21" max="21" width="19.375" style="77" hidden="1" customWidth="1"/>
    <col min="22" max="22" width="11.875" style="77" hidden="1" customWidth="1"/>
    <col min="23" max="23" width="2.5" style="77" hidden="1" customWidth="1"/>
    <col min="24" max="24" width="19.125" style="77" hidden="1" customWidth="1"/>
    <col min="25" max="25" width="9.875" style="77" hidden="1" customWidth="1"/>
    <col min="26" max="26" width="17.875" style="77" hidden="1" customWidth="1"/>
    <col min="27" max="27" width="2.625" style="77" hidden="1" customWidth="1"/>
    <col min="28" max="28" width="37.625" style="77" hidden="1" customWidth="1"/>
    <col min="29" max="29" width="9.875" style="77" hidden="1" customWidth="1"/>
    <col min="30" max="30" width="17.875" style="77" hidden="1" customWidth="1"/>
    <col min="31" max="31" width="2.625" style="77" hidden="1" customWidth="1"/>
    <col min="32" max="47" width="37.625" style="77" hidden="1" customWidth="1"/>
    <col min="48" max="16384" width="10.125" style="77" hidden="1"/>
  </cols>
  <sheetData>
    <row r="1" spans="1:8" s="295" customFormat="1" ht="15.75" customHeight="1" x14ac:dyDescent="0.2">
      <c r="A1" s="335" t="str">
        <f>LUPKOD&amp;" "&amp;FONDNAMN</f>
        <v xml:space="preserve">LUP 2026-4 </v>
      </c>
    </row>
    <row r="2" spans="1:8" ht="7.5" customHeight="1" x14ac:dyDescent="0.2">
      <c r="A2" s="1"/>
      <c r="B2" s="1"/>
      <c r="C2" s="1"/>
      <c r="D2" s="1"/>
      <c r="E2" s="1"/>
      <c r="F2" s="1"/>
      <c r="G2" s="73"/>
      <c r="H2" s="49"/>
    </row>
    <row r="3" spans="1:8" ht="39" customHeight="1" x14ac:dyDescent="0.2">
      <c r="A3" s="1"/>
      <c r="B3" s="1"/>
      <c r="C3" s="1"/>
      <c r="D3" s="1"/>
      <c r="E3" s="1"/>
      <c r="F3" s="1"/>
      <c r="G3" s="73"/>
      <c r="H3" s="49"/>
    </row>
    <row r="4" spans="1:8" ht="30" customHeight="1" x14ac:dyDescent="0.2">
      <c r="A4" s="1"/>
      <c r="B4" s="294" t="s">
        <v>127</v>
      </c>
      <c r="C4" s="1"/>
      <c r="D4" s="1"/>
      <c r="E4" s="1"/>
      <c r="F4" s="1"/>
      <c r="G4" s="73"/>
      <c r="H4" s="49"/>
    </row>
    <row r="5" spans="1:8" ht="22.5" customHeight="1" x14ac:dyDescent="0.2">
      <c r="A5" s="1"/>
      <c r="B5" s="411" t="s">
        <v>128</v>
      </c>
      <c r="C5" s="411"/>
      <c r="D5" s="290"/>
      <c r="E5" s="1"/>
    </row>
    <row r="6" spans="1:8" ht="22.5" customHeight="1" x14ac:dyDescent="0.2">
      <c r="A6" s="1"/>
      <c r="B6" s="95"/>
      <c r="C6" s="218" t="s">
        <v>129</v>
      </c>
      <c r="D6" s="218" t="s">
        <v>130</v>
      </c>
      <c r="E6" s="1"/>
    </row>
    <row r="7" spans="1:8" s="217" customFormat="1" ht="22.5" customHeight="1" x14ac:dyDescent="0.2">
      <c r="A7" s="176"/>
      <c r="B7" s="97" t="s">
        <v>131</v>
      </c>
      <c r="C7" s="36"/>
      <c r="D7" s="219"/>
      <c r="E7" s="1"/>
    </row>
    <row r="8" spans="1:8" s="217" customFormat="1" ht="22.5" customHeight="1" x14ac:dyDescent="0.2">
      <c r="A8" s="176"/>
      <c r="B8" s="100" t="s">
        <v>132</v>
      </c>
      <c r="C8" s="33"/>
      <c r="D8" s="220"/>
      <c r="E8" s="1"/>
    </row>
    <row r="9" spans="1:8" s="217" customFormat="1" ht="22.5" customHeight="1" x14ac:dyDescent="0.2">
      <c r="A9" s="176"/>
      <c r="B9" s="221" t="s">
        <v>133</v>
      </c>
      <c r="C9" s="36"/>
      <c r="D9" s="219"/>
      <c r="E9" s="1"/>
    </row>
    <row r="10" spans="1:8" s="217" customFormat="1" ht="22.5" customHeight="1" x14ac:dyDescent="0.2">
      <c r="A10" s="176"/>
      <c r="B10" s="100" t="s">
        <v>134</v>
      </c>
      <c r="C10" s="33"/>
      <c r="D10" s="222"/>
      <c r="E10" s="1"/>
    </row>
    <row r="11" spans="1:8" s="217" customFormat="1" ht="22.5" customHeight="1" x14ac:dyDescent="0.2">
      <c r="A11" s="176"/>
      <c r="B11" s="221" t="s">
        <v>135</v>
      </c>
      <c r="C11" s="36"/>
      <c r="D11" s="219"/>
      <c r="E11" s="1"/>
    </row>
    <row r="12" spans="1:8" s="217" customFormat="1" ht="22.5" customHeight="1" x14ac:dyDescent="0.2">
      <c r="A12" s="176"/>
      <c r="B12" s="223" t="s">
        <v>94</v>
      </c>
      <c r="C12" s="224"/>
      <c r="D12" s="225"/>
      <c r="E12" s="1"/>
    </row>
    <row r="13" spans="1:8" s="176" customFormat="1" ht="34.35" customHeight="1" x14ac:dyDescent="0.2">
      <c r="B13" s="1"/>
      <c r="C13" s="1"/>
      <c r="D13" s="1"/>
      <c r="E13" s="1"/>
    </row>
    <row r="14" spans="1:8" s="217" customFormat="1" ht="34.35" hidden="1" customHeight="1" x14ac:dyDescent="0.2">
      <c r="C14" s="77"/>
      <c r="D14" s="77"/>
    </row>
    <row r="15" spans="1:8" s="217" customFormat="1" ht="35.25" hidden="1" customHeight="1" x14ac:dyDescent="0.2">
      <c r="B15" s="77"/>
      <c r="C15" s="77"/>
      <c r="D15" s="77"/>
    </row>
    <row r="16" spans="1:8" ht="11.25" hidden="1" x14ac:dyDescent="0.2">
      <c r="E16" s="217"/>
    </row>
    <row r="17" ht="11.25" hidden="1" customHeight="1" x14ac:dyDescent="0.2"/>
    <row r="18" ht="11.25" hidden="1" customHeight="1" x14ac:dyDescent="0.2"/>
    <row r="19" ht="11.25" hidden="1" customHeight="1" x14ac:dyDescent="0.2"/>
    <row r="20" ht="11.25" hidden="1" customHeight="1" x14ac:dyDescent="0.2"/>
    <row r="21" ht="12" hidden="1" customHeight="1" x14ac:dyDescent="0.2"/>
    <row r="22" ht="12" hidden="1" customHeight="1" x14ac:dyDescent="0.2"/>
    <row r="23" ht="12" hidden="1" customHeight="1" x14ac:dyDescent="0.2"/>
    <row r="24" ht="12" hidden="1" customHeight="1" x14ac:dyDescent="0.2"/>
    <row r="25" ht="12" hidden="1" customHeight="1" x14ac:dyDescent="0.2"/>
    <row r="26" ht="12" hidden="1" customHeight="1" x14ac:dyDescent="0.2"/>
    <row r="27" ht="12" hidden="1" customHeight="1" x14ac:dyDescent="0.2"/>
  </sheetData>
  <sheetProtection algorithmName="SHA-512" hashValue="vAAcG6/emlYRvezFHzfrQ2xnv9iFVsYE9akpYyMpHJgVWRj5Ob03t8Y5LJDxjqYI8rQLIKZxH6AvKogw8a0sGw==" saltValue="dJrpTD6RKrdXLDTSJ3A7Sg==" spinCount="100000" sheet="1" objects="1" scenarios="1"/>
  <mergeCells count="1">
    <mergeCell ref="B5:C5"/>
  </mergeCells>
  <conditionalFormatting sqref="C7 C9 C11">
    <cfRule type="expression" dxfId="70" priority="2" stopIfTrue="1">
      <formula>C7=""</formula>
    </cfRule>
  </conditionalFormatting>
  <conditionalFormatting sqref="C8 C10 C12">
    <cfRule type="expression" dxfId="69" priority="1" stopIfTrue="1">
      <formula>C8=""</formula>
    </cfRule>
  </conditionalFormatting>
  <conditionalFormatting sqref="D7 D9">
    <cfRule type="expression" dxfId="68" priority="23" stopIfTrue="1">
      <formula>D7=""</formula>
    </cfRule>
  </conditionalFormatting>
  <conditionalFormatting sqref="D8">
    <cfRule type="expression" dxfId="67" priority="5" stopIfTrue="1">
      <formula>D8=""</formula>
    </cfRule>
  </conditionalFormatting>
  <conditionalFormatting sqref="D10">
    <cfRule type="expression" dxfId="66" priority="22" stopIfTrue="1">
      <formula>D10=""</formula>
    </cfRule>
  </conditionalFormatting>
  <conditionalFormatting sqref="D11">
    <cfRule type="expression" dxfId="65" priority="4" stopIfTrue="1">
      <formula>D11=""</formula>
    </cfRule>
  </conditionalFormatting>
  <conditionalFormatting sqref="D12">
    <cfRule type="expression" dxfId="64" priority="3" stopIfTrue="1">
      <formula>D12=""</formula>
    </cfRule>
  </conditionalFormatting>
  <dataValidations count="1">
    <dataValidation type="list" allowBlank="1" showInputMessage="1" showErrorMessage="1" sqref="C7:C12" xr:uid="{4C6CFBE6-B64B-4FC4-A873-F6BAB7525020}">
      <formula1>"Yes,No"</formula1>
    </dataValidation>
  </dataValidations>
  <pageMargins left="0.7" right="0.7" top="0.78740157499999996" bottom="0.78740157499999996" header="0.3" footer="0.3"/>
  <pageSetup paperSize="9" scale="93"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B3AF3-D71A-4B88-A495-AC7F993CEA51}">
  <sheetPr codeName="Blad28">
    <pageSetUpPr fitToPage="1"/>
  </sheetPr>
  <dimension ref="A1:AC998"/>
  <sheetViews>
    <sheetView zoomScaleNormal="100" workbookViewId="0"/>
  </sheetViews>
  <sheetFormatPr defaultColWidth="0" defaultRowHeight="12.75" zeroHeight="1" x14ac:dyDescent="0.2"/>
  <cols>
    <col min="1" max="1" width="2.5" style="1" customWidth="1"/>
    <col min="2" max="2" width="42.5" style="227" customWidth="1"/>
    <col min="3" max="3" width="40.625" style="234" customWidth="1"/>
    <col min="4" max="4" width="4.625" style="228" customWidth="1"/>
    <col min="5" max="5" width="17.875" style="229" hidden="1" customWidth="1"/>
    <col min="6" max="6" width="17.875" style="226" hidden="1" customWidth="1"/>
    <col min="7" max="9" width="10.125" style="321" hidden="1" customWidth="1"/>
    <col min="10" max="10" width="13.75" style="321" hidden="1" customWidth="1"/>
    <col min="11" max="15" width="10.125" style="321" hidden="1" customWidth="1"/>
    <col min="16" max="16" width="33.375" style="321" hidden="1" customWidth="1"/>
    <col min="17" max="29" width="6.5" style="321" hidden="1" customWidth="1"/>
    <col min="30" max="16384" width="10.125" style="321" hidden="1"/>
  </cols>
  <sheetData>
    <row r="1" spans="1:9" s="1" customFormat="1" ht="15.75" customHeight="1" x14ac:dyDescent="0.2">
      <c r="A1" s="335" t="str">
        <f>LUPKOD&amp;" "&amp;FONDNAMN</f>
        <v xml:space="preserve">LUP 2026-4 </v>
      </c>
      <c r="B1" s="296"/>
      <c r="C1" s="299"/>
      <c r="D1" s="297"/>
      <c r="E1" s="298"/>
      <c r="F1" s="53"/>
    </row>
    <row r="2" spans="1:9" s="77" customFormat="1" ht="7.5" customHeight="1" x14ac:dyDescent="0.2">
      <c r="A2" s="1"/>
      <c r="B2" s="1"/>
      <c r="C2" s="1"/>
      <c r="D2" s="1"/>
      <c r="E2" s="1"/>
      <c r="F2" s="73"/>
      <c r="G2" s="49"/>
    </row>
    <row r="3" spans="1:9" s="77" customFormat="1" ht="39" customHeight="1" x14ac:dyDescent="0.2">
      <c r="A3" s="1"/>
      <c r="B3" s="1"/>
      <c r="C3" s="1"/>
      <c r="D3" s="1"/>
      <c r="E3" s="1"/>
      <c r="F3" s="73"/>
      <c r="G3" s="49"/>
    </row>
    <row r="4" spans="1:9" s="77" customFormat="1" ht="30" customHeight="1" x14ac:dyDescent="0.2">
      <c r="A4" s="1"/>
      <c r="B4" s="294" t="s">
        <v>136</v>
      </c>
      <c r="C4" s="1"/>
      <c r="D4" s="1"/>
      <c r="E4" s="1"/>
      <c r="F4" s="73"/>
      <c r="G4" s="49"/>
    </row>
    <row r="5" spans="1:9" ht="24.75" customHeight="1" x14ac:dyDescent="0.2">
      <c r="B5" s="411" t="str">
        <f>"Please complete the yellow fields. "</f>
        <v xml:space="preserve">Please complete the yellow fields. </v>
      </c>
      <c r="C5" s="411"/>
      <c r="D5" s="64"/>
      <c r="E5" s="64"/>
      <c r="F5" s="51"/>
    </row>
    <row r="6" spans="1:9" ht="22.5" customHeight="1" x14ac:dyDescent="0.2">
      <c r="B6" s="283"/>
      <c r="C6" s="203" t="s">
        <v>1</v>
      </c>
      <c r="D6" s="430"/>
      <c r="E6" s="430"/>
      <c r="F6" s="51"/>
      <c r="G6" s="322"/>
      <c r="H6" s="322"/>
      <c r="I6" s="323"/>
    </row>
    <row r="7" spans="1:9" ht="22.5" customHeight="1" x14ac:dyDescent="0.2">
      <c r="B7" s="230" t="s">
        <v>137</v>
      </c>
      <c r="C7" s="396"/>
      <c r="D7" s="430"/>
      <c r="E7" s="430"/>
      <c r="F7" s="51"/>
      <c r="G7" s="428"/>
      <c r="H7" s="428"/>
      <c r="I7" s="429"/>
    </row>
    <row r="8" spans="1:9" ht="22.5" customHeight="1" x14ac:dyDescent="0.2">
      <c r="B8" s="231" t="s">
        <v>177</v>
      </c>
      <c r="C8" s="397"/>
      <c r="D8" s="64"/>
      <c r="E8" s="64"/>
      <c r="F8" s="51"/>
      <c r="G8" s="428"/>
      <c r="H8" s="428"/>
      <c r="I8" s="429"/>
    </row>
    <row r="9" spans="1:9" ht="22.5" customHeight="1" x14ac:dyDescent="0.2">
      <c r="B9" s="232" t="s">
        <v>138</v>
      </c>
      <c r="C9" s="398"/>
      <c r="D9" s="64"/>
      <c r="E9" s="64"/>
      <c r="F9" s="51"/>
      <c r="G9" s="428"/>
      <c r="H9" s="428"/>
      <c r="I9" s="429"/>
    </row>
    <row r="10" spans="1:9" ht="22.5" customHeight="1" x14ac:dyDescent="0.2">
      <c r="B10" s="231" t="s">
        <v>139</v>
      </c>
      <c r="C10" s="399"/>
      <c r="D10" s="64"/>
      <c r="E10" s="64"/>
      <c r="F10" s="51"/>
      <c r="G10" s="332"/>
      <c r="H10" s="332"/>
      <c r="I10" s="333"/>
    </row>
    <row r="11" spans="1:9" ht="45" customHeight="1" x14ac:dyDescent="0.2">
      <c r="B11" s="232" t="s">
        <v>205</v>
      </c>
      <c r="C11" s="400"/>
      <c r="D11" s="64"/>
      <c r="E11" s="64"/>
      <c r="F11" s="51"/>
      <c r="G11" s="332"/>
      <c r="H11" s="332"/>
      <c r="I11" s="333"/>
    </row>
    <row r="12" spans="1:9" ht="33.75" customHeight="1" x14ac:dyDescent="0.2">
      <c r="B12" s="231" t="s">
        <v>140</v>
      </c>
      <c r="C12" s="401"/>
      <c r="D12" s="64"/>
      <c r="E12" s="64"/>
      <c r="F12" s="51"/>
      <c r="G12" s="332"/>
      <c r="H12" s="332"/>
      <c r="I12" s="333"/>
    </row>
    <row r="13" spans="1:9" ht="22.5" customHeight="1" x14ac:dyDescent="0.2">
      <c r="B13" s="232" t="s">
        <v>141</v>
      </c>
      <c r="C13" s="402"/>
      <c r="D13" s="64"/>
      <c r="E13" s="64"/>
      <c r="F13" s="51"/>
      <c r="G13" s="428"/>
      <c r="H13" s="428"/>
      <c r="I13" s="429"/>
    </row>
    <row r="14" spans="1:9" ht="33.75" customHeight="1" x14ac:dyDescent="0.2">
      <c r="B14" s="233" t="str">
        <f>"Current total assets under management in the Composite (m"&amp;Ccy&amp;")"</f>
        <v>Current total assets under management in the Composite (mUSD)</v>
      </c>
      <c r="C14" s="403"/>
      <c r="D14" s="64"/>
      <c r="E14" s="64"/>
      <c r="F14" s="51"/>
      <c r="G14" s="428"/>
      <c r="H14" s="428"/>
      <c r="I14" s="429"/>
    </row>
    <row r="15" spans="1:9" ht="20.25" customHeight="1" x14ac:dyDescent="0.2">
      <c r="B15" s="32"/>
      <c r="C15" s="32"/>
      <c r="D15" s="64"/>
      <c r="E15" s="64"/>
      <c r="F15" s="51"/>
    </row>
    <row r="16" spans="1:9" s="372" customFormat="1" ht="56.25" hidden="1" customHeight="1" x14ac:dyDescent="0.2"/>
    <row r="17" s="372" customFormat="1" ht="14.25" hidden="1" x14ac:dyDescent="0.2"/>
    <row r="18" s="372" customFormat="1" ht="14.25" hidden="1" x14ac:dyDescent="0.2"/>
    <row r="19" s="372" customFormat="1" ht="14.25" hidden="1" x14ac:dyDescent="0.2"/>
    <row r="20" s="372" customFormat="1" ht="14.25" hidden="1" x14ac:dyDescent="0.2"/>
    <row r="21" s="372" customFormat="1" ht="14.25" hidden="1" x14ac:dyDescent="0.2"/>
    <row r="22" s="372" customFormat="1" ht="14.25" hidden="1" x14ac:dyDescent="0.2"/>
    <row r="23" s="372" customFormat="1" ht="14.25" hidden="1" x14ac:dyDescent="0.2"/>
    <row r="24" s="372" customFormat="1" ht="14.25" hidden="1" x14ac:dyDescent="0.2"/>
    <row r="25" s="372" customFormat="1" ht="14.25" hidden="1" x14ac:dyDescent="0.2"/>
    <row r="26" s="372" customFormat="1" ht="14.25" hidden="1" x14ac:dyDescent="0.2"/>
    <row r="27" s="372" customFormat="1" ht="14.25" hidden="1" x14ac:dyDescent="0.2"/>
    <row r="28" s="372" customFormat="1" ht="14.25" hidden="1" x14ac:dyDescent="0.2"/>
    <row r="29" s="372" customFormat="1" ht="14.25" hidden="1" x14ac:dyDescent="0.2"/>
    <row r="30" s="372" customFormat="1" ht="14.25" hidden="1" x14ac:dyDescent="0.2"/>
    <row r="31" s="372" customFormat="1" ht="14.25" hidden="1" x14ac:dyDescent="0.2"/>
    <row r="32" s="372" customFormat="1" ht="14.25" hidden="1" x14ac:dyDescent="0.2"/>
    <row r="33" s="372" customFormat="1" ht="14.25" hidden="1" x14ac:dyDescent="0.2"/>
    <row r="34" s="372" customFormat="1" ht="14.25" hidden="1" x14ac:dyDescent="0.2"/>
    <row r="35" s="372" customFormat="1" ht="14.25" hidden="1" x14ac:dyDescent="0.2"/>
    <row r="36" s="372" customFormat="1" ht="14.25" hidden="1" x14ac:dyDescent="0.2"/>
    <row r="37" s="372" customFormat="1" ht="14.25" hidden="1" x14ac:dyDescent="0.2"/>
    <row r="38" s="372" customFormat="1" ht="14.25" hidden="1" x14ac:dyDescent="0.2"/>
    <row r="39" s="372" customFormat="1" ht="14.25" hidden="1" x14ac:dyDescent="0.2"/>
    <row r="40" s="372" customFormat="1" ht="14.25" hidden="1" x14ac:dyDescent="0.2"/>
    <row r="41" s="372" customFormat="1" ht="14.25" hidden="1" x14ac:dyDescent="0.2"/>
    <row r="42" s="372" customFormat="1" ht="14.25" hidden="1" x14ac:dyDescent="0.2"/>
    <row r="43" s="372" customFormat="1" ht="14.25" hidden="1" x14ac:dyDescent="0.2"/>
    <row r="44" s="372" customFormat="1" ht="14.25" hidden="1" x14ac:dyDescent="0.2"/>
    <row r="45" s="372" customFormat="1" ht="14.25" hidden="1" x14ac:dyDescent="0.2"/>
    <row r="46" s="372" customFormat="1" ht="14.25" hidden="1" x14ac:dyDescent="0.2"/>
    <row r="47" s="372" customFormat="1" ht="14.25" hidden="1" x14ac:dyDescent="0.2"/>
    <row r="48" s="372" customFormat="1" ht="14.25" hidden="1" x14ac:dyDescent="0.2"/>
    <row r="49" s="372" customFormat="1" ht="14.25" hidden="1" x14ac:dyDescent="0.2"/>
    <row r="50" s="372" customFormat="1" ht="14.25" hidden="1" x14ac:dyDescent="0.2"/>
    <row r="51" s="372" customFormat="1" ht="14.25" hidden="1" x14ac:dyDescent="0.2"/>
    <row r="52" s="372" customFormat="1" ht="14.25" hidden="1" x14ac:dyDescent="0.2"/>
    <row r="53" s="372" customFormat="1" ht="14.25" hidden="1" x14ac:dyDescent="0.2"/>
    <row r="54" s="372" customFormat="1" ht="14.25" hidden="1" x14ac:dyDescent="0.2"/>
    <row r="55" s="372" customFormat="1" ht="14.25" hidden="1" x14ac:dyDescent="0.2"/>
    <row r="56" s="372" customFormat="1" ht="14.25" hidden="1" x14ac:dyDescent="0.2"/>
    <row r="57" s="372" customFormat="1" ht="14.25" hidden="1" x14ac:dyDescent="0.2"/>
    <row r="58" s="372" customFormat="1" ht="14.25" hidden="1" x14ac:dyDescent="0.2"/>
    <row r="59" s="372" customFormat="1" ht="14.25" hidden="1" x14ac:dyDescent="0.2"/>
    <row r="60" s="372" customFormat="1" ht="14.25" hidden="1" x14ac:dyDescent="0.2"/>
    <row r="61" s="372" customFormat="1" ht="14.25" hidden="1" x14ac:dyDescent="0.2"/>
    <row r="62" s="372" customFormat="1" ht="14.25" hidden="1" x14ac:dyDescent="0.2"/>
    <row r="63" s="372" customFormat="1" ht="14.25" hidden="1" x14ac:dyDescent="0.2"/>
    <row r="64" s="372" customFormat="1" ht="14.25" hidden="1" x14ac:dyDescent="0.2"/>
    <row r="65" s="372" customFormat="1" ht="14.25" hidden="1" x14ac:dyDescent="0.2"/>
    <row r="66" s="372" customFormat="1" ht="14.25" hidden="1" x14ac:dyDescent="0.2"/>
    <row r="67" s="372" customFormat="1" ht="14.25" hidden="1" x14ac:dyDescent="0.2"/>
    <row r="68" s="372" customFormat="1" ht="14.25" hidden="1" x14ac:dyDescent="0.2"/>
    <row r="69" s="372" customFormat="1" ht="14.25" hidden="1" x14ac:dyDescent="0.2"/>
    <row r="70" s="372" customFormat="1" ht="14.25" hidden="1" x14ac:dyDescent="0.2"/>
    <row r="71" s="372" customFormat="1" ht="14.25" hidden="1" x14ac:dyDescent="0.2"/>
    <row r="72" s="372" customFormat="1" ht="14.25" hidden="1" x14ac:dyDescent="0.2"/>
    <row r="73" s="372" customFormat="1" ht="14.25" hidden="1" x14ac:dyDescent="0.2"/>
    <row r="74" s="372" customFormat="1" ht="14.25" hidden="1" x14ac:dyDescent="0.2"/>
    <row r="75" s="372" customFormat="1" ht="14.25" hidden="1" x14ac:dyDescent="0.2"/>
    <row r="76" s="372" customFormat="1" ht="14.25" hidden="1" x14ac:dyDescent="0.2"/>
    <row r="77" s="372" customFormat="1" ht="14.25" hidden="1" x14ac:dyDescent="0.2"/>
    <row r="78" s="372" customFormat="1" ht="14.25" hidden="1" x14ac:dyDescent="0.2"/>
    <row r="79" s="372" customFormat="1" ht="14.25" hidden="1" x14ac:dyDescent="0.2"/>
    <row r="80" s="372" customFormat="1" ht="14.25" hidden="1" x14ac:dyDescent="0.2"/>
    <row r="81" s="372" customFormat="1" ht="14.25" hidden="1" x14ac:dyDescent="0.2"/>
    <row r="82" s="372" customFormat="1" ht="14.25" hidden="1" x14ac:dyDescent="0.2"/>
    <row r="83" s="372" customFormat="1" ht="14.25" hidden="1" x14ac:dyDescent="0.2"/>
    <row r="84" s="372" customFormat="1" ht="14.25" hidden="1" x14ac:dyDescent="0.2"/>
    <row r="85" s="372" customFormat="1" ht="14.25" hidden="1" x14ac:dyDescent="0.2"/>
    <row r="86" s="372" customFormat="1" ht="14.25" hidden="1" x14ac:dyDescent="0.2"/>
    <row r="87" s="372" customFormat="1" ht="14.25" hidden="1" x14ac:dyDescent="0.2"/>
    <row r="88" s="372" customFormat="1" ht="14.25" hidden="1" x14ac:dyDescent="0.2"/>
    <row r="89" s="372" customFormat="1" ht="14.25" hidden="1" x14ac:dyDescent="0.2"/>
    <row r="90" s="372" customFormat="1" ht="14.25" hidden="1" x14ac:dyDescent="0.2"/>
    <row r="91" s="372" customFormat="1" ht="14.25" hidden="1" x14ac:dyDescent="0.2"/>
    <row r="92" s="372" customFormat="1" ht="14.25" hidden="1" x14ac:dyDescent="0.2"/>
    <row r="93" s="372" customFormat="1" ht="14.25" hidden="1" x14ac:dyDescent="0.2"/>
    <row r="94" s="372" customFormat="1" ht="14.25" hidden="1" x14ac:dyDescent="0.2"/>
    <row r="95" s="372" customFormat="1" ht="14.25" hidden="1" x14ac:dyDescent="0.2"/>
    <row r="96" s="372" customFormat="1" ht="14.25" hidden="1" x14ac:dyDescent="0.2"/>
    <row r="97" s="372" customFormat="1" ht="14.25" hidden="1" x14ac:dyDescent="0.2"/>
    <row r="98" s="372" customFormat="1" ht="14.25" hidden="1" x14ac:dyDescent="0.2"/>
    <row r="99" s="372" customFormat="1" ht="14.25" hidden="1" x14ac:dyDescent="0.2"/>
    <row r="100" s="372" customFormat="1" ht="14.25" hidden="1" x14ac:dyDescent="0.2"/>
    <row r="101" s="372" customFormat="1" ht="14.25" hidden="1" x14ac:dyDescent="0.2"/>
    <row r="102" s="372" customFormat="1" ht="14.25" hidden="1" x14ac:dyDescent="0.2"/>
    <row r="103" s="372" customFormat="1" ht="14.25" hidden="1" x14ac:dyDescent="0.2"/>
    <row r="104" s="372" customFormat="1" ht="14.25" hidden="1" x14ac:dyDescent="0.2"/>
    <row r="105" s="372" customFormat="1" ht="14.25" hidden="1" x14ac:dyDescent="0.2"/>
    <row r="106" s="372" customFormat="1" ht="14.25" hidden="1" x14ac:dyDescent="0.2"/>
    <row r="107" s="372" customFormat="1" ht="14.25" hidden="1" x14ac:dyDescent="0.2"/>
    <row r="108" s="372" customFormat="1" ht="14.25" hidden="1" x14ac:dyDescent="0.2"/>
    <row r="109" s="372" customFormat="1" ht="14.25" hidden="1" x14ac:dyDescent="0.2"/>
    <row r="110" s="372" customFormat="1" ht="14.25" hidden="1" x14ac:dyDescent="0.2"/>
    <row r="111" s="372" customFormat="1" ht="14.25" hidden="1" x14ac:dyDescent="0.2"/>
    <row r="112" s="372" customFormat="1" ht="14.25" hidden="1" x14ac:dyDescent="0.2"/>
    <row r="113" s="372" customFormat="1" ht="14.25" hidden="1" x14ac:dyDescent="0.2"/>
    <row r="114" s="372" customFormat="1" ht="14.25" hidden="1" x14ac:dyDescent="0.2"/>
    <row r="115" s="372" customFormat="1" ht="14.25" hidden="1" x14ac:dyDescent="0.2"/>
    <row r="116" s="372" customFormat="1" ht="14.25" hidden="1" x14ac:dyDescent="0.2"/>
    <row r="117" s="372" customFormat="1" ht="14.25" hidden="1" x14ac:dyDescent="0.2"/>
    <row r="118" s="372" customFormat="1" ht="14.25" hidden="1" x14ac:dyDescent="0.2"/>
    <row r="119" s="372" customFormat="1" ht="14.25" hidden="1" x14ac:dyDescent="0.2"/>
    <row r="120" s="372" customFormat="1" ht="14.25" hidden="1" x14ac:dyDescent="0.2"/>
    <row r="121" s="372" customFormat="1" ht="14.25" hidden="1" x14ac:dyDescent="0.2"/>
    <row r="122" s="372" customFormat="1" ht="14.25" hidden="1" x14ac:dyDescent="0.2"/>
    <row r="123" s="372" customFormat="1" ht="14.25" hidden="1" x14ac:dyDescent="0.2"/>
    <row r="124" s="372" customFormat="1" ht="14.25" hidden="1" x14ac:dyDescent="0.2"/>
    <row r="125" s="372" customFormat="1" ht="14.25" hidden="1" x14ac:dyDescent="0.2"/>
    <row r="126" s="372" customFormat="1" ht="14.25" hidden="1" x14ac:dyDescent="0.2"/>
    <row r="127" s="372" customFormat="1" ht="14.25" hidden="1" x14ac:dyDescent="0.2"/>
    <row r="128" s="372" customFormat="1" ht="14.25" hidden="1" x14ac:dyDescent="0.2"/>
    <row r="129" s="372" customFormat="1" ht="14.25" hidden="1" x14ac:dyDescent="0.2"/>
    <row r="130" s="372" customFormat="1" ht="14.25" hidden="1" x14ac:dyDescent="0.2"/>
    <row r="131" s="372" customFormat="1" ht="14.25" hidden="1" x14ac:dyDescent="0.2"/>
    <row r="132" s="372" customFormat="1" ht="14.25" hidden="1" x14ac:dyDescent="0.2"/>
    <row r="133" s="372" customFormat="1" ht="14.25" hidden="1" x14ac:dyDescent="0.2"/>
    <row r="134" s="372" customFormat="1" ht="14.25" hidden="1" x14ac:dyDescent="0.2"/>
    <row r="135" s="372" customFormat="1" ht="14.25" hidden="1" x14ac:dyDescent="0.2"/>
    <row r="136" s="372" customFormat="1" ht="14.25" hidden="1" x14ac:dyDescent="0.2"/>
    <row r="137" s="372" customFormat="1" ht="14.25" hidden="1" x14ac:dyDescent="0.2"/>
    <row r="138" s="372" customFormat="1" ht="14.25" hidden="1" x14ac:dyDescent="0.2"/>
    <row r="139" s="372" customFormat="1" ht="14.25" hidden="1" x14ac:dyDescent="0.2"/>
    <row r="140" s="372" customFormat="1" ht="14.25" hidden="1" x14ac:dyDescent="0.2"/>
    <row r="141" s="372" customFormat="1" ht="14.25" hidden="1" x14ac:dyDescent="0.2"/>
    <row r="142" s="372" customFormat="1" ht="14.25" hidden="1" x14ac:dyDescent="0.2"/>
    <row r="143" s="372" customFormat="1" ht="14.25" hidden="1" x14ac:dyDescent="0.2"/>
    <row r="144" s="372" customFormat="1" ht="14.25" hidden="1" x14ac:dyDescent="0.2"/>
    <row r="145" s="372" customFormat="1" ht="14.25" hidden="1" x14ac:dyDescent="0.2"/>
    <row r="146" s="372" customFormat="1" ht="14.25" hidden="1" x14ac:dyDescent="0.2"/>
    <row r="147" s="372" customFormat="1" ht="14.25" hidden="1" x14ac:dyDescent="0.2"/>
    <row r="148" s="372" customFormat="1" ht="14.25" hidden="1" x14ac:dyDescent="0.2"/>
    <row r="149" s="372" customFormat="1" ht="14.25" hidden="1" x14ac:dyDescent="0.2"/>
    <row r="150" s="372" customFormat="1" ht="14.25" hidden="1" x14ac:dyDescent="0.2"/>
    <row r="151" s="372" customFormat="1" ht="14.25" hidden="1" x14ac:dyDescent="0.2"/>
    <row r="152" s="372" customFormat="1" ht="14.25" hidden="1" x14ac:dyDescent="0.2"/>
    <row r="153" s="372" customFormat="1" ht="14.25" hidden="1" x14ac:dyDescent="0.2"/>
    <row r="154" s="372" customFormat="1" ht="14.25" hidden="1" x14ac:dyDescent="0.2"/>
    <row r="155" s="372" customFormat="1" ht="14.25" hidden="1" x14ac:dyDescent="0.2"/>
    <row r="156" s="372" customFormat="1" ht="14.25" hidden="1" x14ac:dyDescent="0.2"/>
    <row r="157" s="372" customFormat="1" ht="14.25" hidden="1" x14ac:dyDescent="0.2"/>
    <row r="158" s="372" customFormat="1" ht="14.25" hidden="1" x14ac:dyDescent="0.2"/>
    <row r="159" s="372" customFormat="1" ht="14.25" hidden="1" x14ac:dyDescent="0.2"/>
    <row r="160" s="372" customFormat="1" ht="14.25" hidden="1" x14ac:dyDescent="0.2"/>
    <row r="161" s="372" customFormat="1" ht="14.25" hidden="1" x14ac:dyDescent="0.2"/>
    <row r="162" s="372" customFormat="1" ht="14.25" hidden="1" x14ac:dyDescent="0.2"/>
    <row r="163" s="372" customFormat="1" ht="14.25" hidden="1" x14ac:dyDescent="0.2"/>
    <row r="164" s="372" customFormat="1" ht="14.25" hidden="1" x14ac:dyDescent="0.2"/>
    <row r="165" s="372" customFormat="1" ht="14.25" hidden="1" x14ac:dyDescent="0.2"/>
    <row r="166" s="372" customFormat="1" ht="14.25" hidden="1" x14ac:dyDescent="0.2"/>
    <row r="167" s="372" customFormat="1" ht="14.25" hidden="1" x14ac:dyDescent="0.2"/>
    <row r="168" s="372" customFormat="1" ht="14.25" hidden="1" x14ac:dyDescent="0.2"/>
    <row r="169" s="372" customFormat="1" ht="14.25" hidden="1" x14ac:dyDescent="0.2"/>
    <row r="170" s="372" customFormat="1" ht="14.25" hidden="1" x14ac:dyDescent="0.2"/>
    <row r="171" s="372" customFormat="1" ht="14.25" hidden="1" x14ac:dyDescent="0.2"/>
    <row r="172" s="372" customFormat="1" ht="14.25" hidden="1" x14ac:dyDescent="0.2"/>
    <row r="173" s="372" customFormat="1" ht="14.25" hidden="1" x14ac:dyDescent="0.2"/>
    <row r="174" s="372" customFormat="1" ht="14.25" hidden="1" x14ac:dyDescent="0.2"/>
    <row r="175" s="372" customFormat="1" ht="14.25" hidden="1" x14ac:dyDescent="0.2"/>
    <row r="176" s="372" customFormat="1" ht="14.25" hidden="1" x14ac:dyDescent="0.2"/>
    <row r="177" s="372" customFormat="1" ht="14.25" hidden="1" x14ac:dyDescent="0.2"/>
    <row r="178" s="372" customFormat="1" ht="14.25" hidden="1" x14ac:dyDescent="0.2"/>
    <row r="179" s="372" customFormat="1" ht="14.25" hidden="1" x14ac:dyDescent="0.2"/>
    <row r="180" s="372" customFormat="1" ht="14.25" hidden="1" x14ac:dyDescent="0.2"/>
    <row r="181" s="372" customFormat="1" ht="14.25" hidden="1" x14ac:dyDescent="0.2"/>
    <row r="182" s="372" customFormat="1" ht="14.25" hidden="1" x14ac:dyDescent="0.2"/>
    <row r="183" s="372" customFormat="1" ht="14.25" hidden="1" x14ac:dyDescent="0.2"/>
    <row r="184" s="372" customFormat="1" ht="14.25" hidden="1" x14ac:dyDescent="0.2"/>
    <row r="185" s="372" customFormat="1" ht="14.25" hidden="1" x14ac:dyDescent="0.2"/>
    <row r="186" s="372" customFormat="1" ht="14.25" hidden="1" x14ac:dyDescent="0.2"/>
    <row r="187" s="372" customFormat="1" ht="14.25" hidden="1" x14ac:dyDescent="0.2"/>
    <row r="188" s="372" customFormat="1" ht="14.25" hidden="1" x14ac:dyDescent="0.2"/>
    <row r="189" s="372" customFormat="1" ht="14.25" hidden="1" x14ac:dyDescent="0.2"/>
    <row r="190" s="372" customFormat="1" ht="14.25" hidden="1" x14ac:dyDescent="0.2"/>
    <row r="191" s="372" customFormat="1" ht="14.25" hidden="1" x14ac:dyDescent="0.2"/>
    <row r="192" s="372" customFormat="1" ht="14.25" hidden="1" x14ac:dyDescent="0.2"/>
    <row r="193" s="372" customFormat="1" ht="14.25" hidden="1" x14ac:dyDescent="0.2"/>
    <row r="194" s="372" customFormat="1" ht="14.25" hidden="1" x14ac:dyDescent="0.2"/>
    <row r="195" s="372" customFormat="1" ht="14.25" hidden="1" x14ac:dyDescent="0.2"/>
    <row r="196" s="372" customFormat="1" ht="14.25" hidden="1" x14ac:dyDescent="0.2"/>
    <row r="197" s="372" customFormat="1" ht="14.25" hidden="1" x14ac:dyDescent="0.2"/>
    <row r="198" s="372" customFormat="1" ht="14.25" hidden="1" x14ac:dyDescent="0.2"/>
    <row r="199" s="372" customFormat="1" ht="14.25" hidden="1" x14ac:dyDescent="0.2"/>
    <row r="200" s="372" customFormat="1" ht="14.25" hidden="1" x14ac:dyDescent="0.2"/>
    <row r="201" s="372" customFormat="1" ht="14.25" hidden="1" x14ac:dyDescent="0.2"/>
    <row r="202" s="372" customFormat="1" ht="14.25" hidden="1" x14ac:dyDescent="0.2"/>
    <row r="203" s="372" customFormat="1" ht="14.25" hidden="1" x14ac:dyDescent="0.2"/>
    <row r="204" s="372" customFormat="1" ht="14.25" hidden="1" x14ac:dyDescent="0.2"/>
    <row r="205" s="372" customFormat="1" ht="14.25" hidden="1" x14ac:dyDescent="0.2"/>
    <row r="206" s="372" customFormat="1" ht="14.25" hidden="1" x14ac:dyDescent="0.2"/>
    <row r="207" s="372" customFormat="1" ht="14.25" hidden="1" x14ac:dyDescent="0.2"/>
    <row r="208" s="372" customFormat="1" ht="14.25" hidden="1" x14ac:dyDescent="0.2"/>
    <row r="209" s="372" customFormat="1" ht="14.25" hidden="1" x14ac:dyDescent="0.2"/>
    <row r="210" s="372" customFormat="1" ht="14.25" hidden="1" x14ac:dyDescent="0.2"/>
    <row r="211" s="372" customFormat="1" ht="14.25" hidden="1" x14ac:dyDescent="0.2"/>
    <row r="212" s="372" customFormat="1" ht="14.25" hidden="1" x14ac:dyDescent="0.2"/>
    <row r="213" s="372" customFormat="1" ht="14.25" hidden="1" x14ac:dyDescent="0.2"/>
    <row r="214" s="372" customFormat="1" ht="14.25" hidden="1" x14ac:dyDescent="0.2"/>
    <row r="215" s="372" customFormat="1" ht="14.25" hidden="1" x14ac:dyDescent="0.2"/>
    <row r="216" s="372" customFormat="1" ht="14.25" hidden="1" x14ac:dyDescent="0.2"/>
    <row r="217" s="372" customFormat="1" ht="14.25" hidden="1" x14ac:dyDescent="0.2"/>
    <row r="218" s="372" customFormat="1" ht="14.25" hidden="1" x14ac:dyDescent="0.2"/>
    <row r="219" s="372" customFormat="1" ht="14.25" hidden="1" x14ac:dyDescent="0.2"/>
    <row r="220" s="372" customFormat="1" ht="14.25" hidden="1" x14ac:dyDescent="0.2"/>
    <row r="221" s="372" customFormat="1" ht="14.25" hidden="1" x14ac:dyDescent="0.2"/>
    <row r="222" s="372" customFormat="1" ht="14.25" hidden="1" x14ac:dyDescent="0.2"/>
    <row r="223" s="372" customFormat="1" ht="14.25" hidden="1" x14ac:dyDescent="0.2"/>
    <row r="224" s="372" customFormat="1" ht="14.25" hidden="1" x14ac:dyDescent="0.2"/>
    <row r="225" s="372" customFormat="1" ht="14.25" hidden="1" x14ac:dyDescent="0.2"/>
    <row r="226" s="372" customFormat="1" ht="14.25" hidden="1" x14ac:dyDescent="0.2"/>
    <row r="227" s="372" customFormat="1" ht="14.25" hidden="1" x14ac:dyDescent="0.2"/>
    <row r="228" s="372" customFormat="1" ht="14.25" hidden="1" x14ac:dyDescent="0.2"/>
    <row r="229" s="372" customFormat="1" ht="14.25" hidden="1" x14ac:dyDescent="0.2"/>
    <row r="230" s="372" customFormat="1" ht="14.25" hidden="1" x14ac:dyDescent="0.2"/>
    <row r="231" s="372" customFormat="1" ht="14.25" hidden="1" x14ac:dyDescent="0.2"/>
    <row r="232" s="372" customFormat="1" ht="14.25" hidden="1" x14ac:dyDescent="0.2"/>
    <row r="233" s="372" customFormat="1" ht="14.25" hidden="1" x14ac:dyDescent="0.2"/>
    <row r="234" s="372" customFormat="1" ht="14.25" hidden="1" x14ac:dyDescent="0.2"/>
    <row r="235" s="372" customFormat="1" ht="14.25" hidden="1" x14ac:dyDescent="0.2"/>
    <row r="236" s="372" customFormat="1" ht="14.25" hidden="1" x14ac:dyDescent="0.2"/>
    <row r="237" s="372" customFormat="1" ht="14.25" hidden="1" x14ac:dyDescent="0.2"/>
    <row r="238" s="372" customFormat="1" ht="14.25" hidden="1" x14ac:dyDescent="0.2"/>
    <row r="239" s="372" customFormat="1" ht="14.25" hidden="1" x14ac:dyDescent="0.2"/>
    <row r="240" s="372" customFormat="1" ht="14.25" hidden="1" x14ac:dyDescent="0.2"/>
    <row r="241" s="372" customFormat="1" ht="14.25" hidden="1" x14ac:dyDescent="0.2"/>
    <row r="242" s="372" customFormat="1" ht="14.25" hidden="1" x14ac:dyDescent="0.2"/>
    <row r="243" s="372" customFormat="1" ht="14.25" hidden="1" x14ac:dyDescent="0.2"/>
    <row r="244" s="372" customFormat="1" ht="14.25" hidden="1" x14ac:dyDescent="0.2"/>
    <row r="245" s="372" customFormat="1" ht="14.25" hidden="1" x14ac:dyDescent="0.2"/>
    <row r="246" s="372" customFormat="1" ht="14.25" hidden="1" x14ac:dyDescent="0.2"/>
    <row r="247" s="372" customFormat="1" ht="14.25" hidden="1" x14ac:dyDescent="0.2"/>
    <row r="248" s="372" customFormat="1" ht="14.25" hidden="1" x14ac:dyDescent="0.2"/>
    <row r="249" s="372" customFormat="1" ht="14.25" hidden="1" x14ac:dyDescent="0.2"/>
    <row r="250" s="372" customFormat="1" ht="14.25" hidden="1" x14ac:dyDescent="0.2"/>
    <row r="251" s="372" customFormat="1" ht="14.25" hidden="1" x14ac:dyDescent="0.2"/>
    <row r="252" s="372" customFormat="1" ht="14.25" hidden="1" x14ac:dyDescent="0.2"/>
    <row r="253" s="372" customFormat="1" ht="14.25" hidden="1" x14ac:dyDescent="0.2"/>
    <row r="254" s="372" customFormat="1" ht="14.25" hidden="1" x14ac:dyDescent="0.2"/>
    <row r="255" s="372" customFormat="1" ht="14.25" hidden="1" x14ac:dyDescent="0.2"/>
    <row r="256" s="372" customFormat="1" ht="14.25" hidden="1" x14ac:dyDescent="0.2"/>
    <row r="257" s="372" customFormat="1" ht="14.25" hidden="1" x14ac:dyDescent="0.2"/>
    <row r="258" s="372" customFormat="1" ht="14.25" hidden="1" x14ac:dyDescent="0.2"/>
    <row r="259" s="372" customFormat="1" ht="14.25" hidden="1" x14ac:dyDescent="0.2"/>
    <row r="260" s="372" customFormat="1" ht="14.25" hidden="1" x14ac:dyDescent="0.2"/>
    <row r="261" s="372" customFormat="1" ht="14.25" hidden="1" x14ac:dyDescent="0.2"/>
    <row r="262" s="372" customFormat="1" ht="14.25" hidden="1" x14ac:dyDescent="0.2"/>
    <row r="263" s="372" customFormat="1" ht="14.25" hidden="1" x14ac:dyDescent="0.2"/>
    <row r="264" s="372" customFormat="1" ht="14.25" hidden="1" x14ac:dyDescent="0.2"/>
    <row r="265" s="372" customFormat="1" ht="14.25" hidden="1" x14ac:dyDescent="0.2"/>
    <row r="266" s="372" customFormat="1" ht="14.25" hidden="1" x14ac:dyDescent="0.2"/>
    <row r="267" s="372" customFormat="1" ht="14.25" hidden="1" x14ac:dyDescent="0.2"/>
    <row r="268" s="372" customFormat="1" ht="14.25" hidden="1" x14ac:dyDescent="0.2"/>
    <row r="269" s="372" customFormat="1" ht="14.25" hidden="1" x14ac:dyDescent="0.2"/>
    <row r="270" s="372" customFormat="1" ht="14.25" hidden="1" x14ac:dyDescent="0.2"/>
    <row r="271" s="372" customFormat="1" ht="14.25" hidden="1" x14ac:dyDescent="0.2"/>
    <row r="272" s="372" customFormat="1" ht="14.25" hidden="1" x14ac:dyDescent="0.2"/>
    <row r="273" s="372" customFormat="1" ht="14.25" hidden="1" x14ac:dyDescent="0.2"/>
    <row r="274" s="372" customFormat="1" ht="14.25" hidden="1" x14ac:dyDescent="0.2"/>
    <row r="275" s="372" customFormat="1" ht="14.25" hidden="1" x14ac:dyDescent="0.2"/>
    <row r="276" s="372" customFormat="1" ht="14.25" hidden="1" x14ac:dyDescent="0.2"/>
    <row r="277" s="372" customFormat="1" ht="14.25" hidden="1" x14ac:dyDescent="0.2"/>
    <row r="278" s="372" customFormat="1" ht="14.25" hidden="1" x14ac:dyDescent="0.2"/>
    <row r="279" s="372" customFormat="1" ht="14.25" hidden="1" x14ac:dyDescent="0.2"/>
    <row r="280" s="372" customFormat="1" ht="14.25" hidden="1" x14ac:dyDescent="0.2"/>
    <row r="281" s="372" customFormat="1" ht="14.25" hidden="1" x14ac:dyDescent="0.2"/>
    <row r="282" s="372" customFormat="1" ht="14.25" hidden="1" x14ac:dyDescent="0.2"/>
    <row r="283" s="372" customFormat="1" ht="14.25" hidden="1" x14ac:dyDescent="0.2"/>
    <row r="284" s="372" customFormat="1" ht="14.25" hidden="1" x14ac:dyDescent="0.2"/>
    <row r="285" s="372" customFormat="1" ht="14.25" hidden="1" x14ac:dyDescent="0.2"/>
    <row r="286" s="372" customFormat="1" ht="14.25" hidden="1" x14ac:dyDescent="0.2"/>
    <row r="287" s="372" customFormat="1" ht="14.25" hidden="1" x14ac:dyDescent="0.2"/>
    <row r="288" s="372" customFormat="1" ht="14.25" hidden="1" x14ac:dyDescent="0.2"/>
    <row r="289" s="372" customFormat="1" ht="14.25" hidden="1" x14ac:dyDescent="0.2"/>
    <row r="290" s="372" customFormat="1" ht="14.25" hidden="1" x14ac:dyDescent="0.2"/>
    <row r="291" s="372" customFormat="1" ht="14.25" hidden="1" x14ac:dyDescent="0.2"/>
    <row r="292" s="372" customFormat="1" ht="14.25" hidden="1" x14ac:dyDescent="0.2"/>
    <row r="293" s="372" customFormat="1" ht="14.25" hidden="1" x14ac:dyDescent="0.2"/>
    <row r="294" s="372" customFormat="1" ht="14.25" hidden="1" x14ac:dyDescent="0.2"/>
    <row r="295" s="372" customFormat="1" ht="14.25" hidden="1" x14ac:dyDescent="0.2"/>
    <row r="296" s="372" customFormat="1" ht="14.25" hidden="1" x14ac:dyDescent="0.2"/>
    <row r="297" s="372" customFormat="1" ht="14.25" hidden="1" x14ac:dyDescent="0.2"/>
    <row r="298" s="372" customFormat="1" ht="14.25" hidden="1" x14ac:dyDescent="0.2"/>
    <row r="299" s="372" customFormat="1" ht="14.25" hidden="1" x14ac:dyDescent="0.2"/>
    <row r="300" s="372" customFormat="1" ht="14.25" hidden="1" x14ac:dyDescent="0.2"/>
    <row r="301" s="372" customFormat="1" ht="14.25" hidden="1" x14ac:dyDescent="0.2"/>
    <row r="302" s="372" customFormat="1" ht="14.25" hidden="1" x14ac:dyDescent="0.2"/>
    <row r="303" s="372" customFormat="1" ht="14.25" hidden="1" x14ac:dyDescent="0.2"/>
    <row r="304" s="372" customFormat="1" ht="14.25" hidden="1" x14ac:dyDescent="0.2"/>
    <row r="305" s="372" customFormat="1" ht="14.25" hidden="1" x14ac:dyDescent="0.2"/>
    <row r="306" s="372" customFormat="1" ht="14.25" hidden="1" x14ac:dyDescent="0.2"/>
    <row r="307" s="372" customFormat="1" ht="14.25" hidden="1" x14ac:dyDescent="0.2"/>
    <row r="308" s="372" customFormat="1" ht="14.25" hidden="1" x14ac:dyDescent="0.2"/>
    <row r="309" s="372" customFormat="1" ht="14.25" hidden="1" x14ac:dyDescent="0.2"/>
    <row r="310" customFormat="1" ht="14.25" hidden="1" x14ac:dyDescent="0.2"/>
    <row r="311" customFormat="1" ht="14.25" hidden="1" x14ac:dyDescent="0.2"/>
    <row r="312" customFormat="1" ht="14.25" hidden="1" x14ac:dyDescent="0.2"/>
    <row r="313" customFormat="1" ht="14.25" hidden="1" x14ac:dyDescent="0.2"/>
    <row r="314" customFormat="1" ht="14.25" hidden="1" x14ac:dyDescent="0.2"/>
    <row r="315" customFormat="1" ht="14.25" hidden="1" x14ac:dyDescent="0.2"/>
    <row r="316" customFormat="1" ht="14.25" hidden="1" x14ac:dyDescent="0.2"/>
    <row r="317" customFormat="1" ht="14.25" hidden="1" x14ac:dyDescent="0.2"/>
    <row r="318" customFormat="1" ht="14.25" hidden="1" x14ac:dyDescent="0.2"/>
    <row r="319" customFormat="1" ht="14.25" hidden="1" x14ac:dyDescent="0.2"/>
    <row r="320" customFormat="1" ht="14.25" hidden="1" x14ac:dyDescent="0.2"/>
    <row r="321" customFormat="1" ht="14.25" hidden="1" x14ac:dyDescent="0.2"/>
    <row r="322" customFormat="1" ht="14.25" hidden="1" x14ac:dyDescent="0.2"/>
    <row r="323" customFormat="1" ht="14.25" hidden="1" x14ac:dyDescent="0.2"/>
    <row r="324" customFormat="1" ht="14.25" hidden="1" x14ac:dyDescent="0.2"/>
    <row r="325" customFormat="1" ht="14.25" hidden="1" x14ac:dyDescent="0.2"/>
    <row r="326" customFormat="1" ht="14.25" hidden="1" x14ac:dyDescent="0.2"/>
    <row r="327" customFormat="1" ht="14.25" hidden="1" x14ac:dyDescent="0.2"/>
    <row r="328" customFormat="1" ht="14.25" hidden="1" x14ac:dyDescent="0.2"/>
    <row r="329" customFormat="1" ht="14.25" hidden="1" x14ac:dyDescent="0.2"/>
    <row r="330" customFormat="1" ht="14.25" hidden="1" x14ac:dyDescent="0.2"/>
    <row r="331" customFormat="1" ht="14.25" hidden="1" x14ac:dyDescent="0.2"/>
    <row r="332" customFormat="1" ht="14.25" hidden="1" x14ac:dyDescent="0.2"/>
    <row r="333" customFormat="1" ht="14.25" hidden="1" x14ac:dyDescent="0.2"/>
    <row r="334" customFormat="1" ht="14.25" hidden="1" x14ac:dyDescent="0.2"/>
    <row r="335" customFormat="1" ht="14.25" hidden="1" x14ac:dyDescent="0.2"/>
    <row r="336" customFormat="1" ht="14.25" hidden="1" x14ac:dyDescent="0.2"/>
    <row r="337" customFormat="1" ht="14.25" hidden="1" x14ac:dyDescent="0.2"/>
    <row r="338" customFormat="1" ht="14.25" hidden="1" x14ac:dyDescent="0.2"/>
    <row r="339" customFormat="1" ht="14.25" hidden="1" x14ac:dyDescent="0.2"/>
    <row r="340" customFormat="1" ht="14.25" hidden="1" x14ac:dyDescent="0.2"/>
    <row r="341" customFormat="1" ht="14.25" hidden="1" x14ac:dyDescent="0.2"/>
    <row r="342" customFormat="1" ht="14.25" hidden="1" x14ac:dyDescent="0.2"/>
    <row r="343" customFormat="1" ht="14.25" hidden="1" x14ac:dyDescent="0.2"/>
    <row r="344" customFormat="1" ht="14.25" hidden="1" x14ac:dyDescent="0.2"/>
    <row r="345" customFormat="1" ht="14.25" hidden="1" x14ac:dyDescent="0.2"/>
    <row r="346" customFormat="1" ht="14.25" hidden="1" x14ac:dyDescent="0.2"/>
    <row r="347" customFormat="1" ht="14.25" hidden="1" x14ac:dyDescent="0.2"/>
    <row r="348" customFormat="1" ht="14.25" hidden="1" x14ac:dyDescent="0.2"/>
    <row r="349" customFormat="1" ht="14.25" hidden="1" x14ac:dyDescent="0.2"/>
    <row r="350" customFormat="1" ht="14.25" hidden="1" x14ac:dyDescent="0.2"/>
    <row r="351" customFormat="1" ht="14.25" hidden="1" x14ac:dyDescent="0.2"/>
    <row r="352" customFormat="1" ht="14.25" hidden="1" x14ac:dyDescent="0.2"/>
    <row r="353" customFormat="1" ht="14.25" hidden="1" x14ac:dyDescent="0.2"/>
    <row r="354" customFormat="1" ht="14.25" hidden="1" x14ac:dyDescent="0.2"/>
    <row r="355" customFormat="1" ht="14.25" hidden="1" x14ac:dyDescent="0.2"/>
    <row r="356" customFormat="1" ht="14.25" hidden="1" x14ac:dyDescent="0.2"/>
    <row r="357" customFormat="1" ht="14.25" hidden="1" x14ac:dyDescent="0.2"/>
    <row r="358" customFormat="1" ht="14.25" hidden="1" x14ac:dyDescent="0.2"/>
    <row r="359" customFormat="1" ht="14.25" hidden="1" x14ac:dyDescent="0.2"/>
    <row r="360" customFormat="1" ht="14.25" hidden="1" x14ac:dyDescent="0.2"/>
    <row r="361" customFormat="1" ht="14.25" hidden="1" x14ac:dyDescent="0.2"/>
    <row r="362" customFormat="1" ht="14.25" hidden="1" x14ac:dyDescent="0.2"/>
    <row r="363" customFormat="1" ht="14.25" hidden="1" x14ac:dyDescent="0.2"/>
    <row r="364" customFormat="1" ht="14.25" hidden="1" x14ac:dyDescent="0.2"/>
    <row r="365" customFormat="1" ht="14.25" hidden="1" x14ac:dyDescent="0.2"/>
    <row r="366" customFormat="1" ht="14.25" hidden="1" x14ac:dyDescent="0.2"/>
    <row r="367" customFormat="1" ht="14.25" hidden="1" x14ac:dyDescent="0.2"/>
    <row r="368" customFormat="1" ht="14.25" hidden="1" x14ac:dyDescent="0.2"/>
    <row r="369" customFormat="1" ht="14.25" hidden="1" x14ac:dyDescent="0.2"/>
    <row r="370" customFormat="1" ht="14.25" hidden="1" x14ac:dyDescent="0.2"/>
    <row r="371" customFormat="1" ht="14.25" hidden="1" x14ac:dyDescent="0.2"/>
    <row r="372" customFormat="1" ht="14.25" hidden="1" x14ac:dyDescent="0.2"/>
    <row r="373" customFormat="1" ht="14.25" hidden="1" x14ac:dyDescent="0.2"/>
    <row r="374" customFormat="1" ht="14.25" hidden="1" x14ac:dyDescent="0.2"/>
    <row r="375" customFormat="1" ht="14.25" hidden="1" x14ac:dyDescent="0.2"/>
    <row r="376" customFormat="1" ht="14.25" hidden="1" x14ac:dyDescent="0.2"/>
    <row r="377" customFormat="1" ht="14.25" hidden="1" x14ac:dyDescent="0.2"/>
    <row r="378" customFormat="1" ht="14.25" hidden="1" x14ac:dyDescent="0.2"/>
    <row r="379" customFormat="1" ht="14.25" hidden="1" x14ac:dyDescent="0.2"/>
    <row r="380" customFormat="1" ht="14.25" hidden="1" x14ac:dyDescent="0.2"/>
    <row r="381" customFormat="1" ht="14.25" hidden="1" x14ac:dyDescent="0.2"/>
    <row r="382" customFormat="1" ht="14.25" hidden="1" x14ac:dyDescent="0.2"/>
    <row r="383" customFormat="1" ht="14.25" hidden="1" x14ac:dyDescent="0.2"/>
    <row r="384" customFormat="1" ht="14.25" hidden="1" x14ac:dyDescent="0.2"/>
    <row r="385" customFormat="1" ht="14.25" hidden="1" x14ac:dyDescent="0.2"/>
    <row r="386" customFormat="1" ht="14.25" hidden="1" x14ac:dyDescent="0.2"/>
    <row r="387" customFormat="1" ht="14.25" hidden="1" x14ac:dyDescent="0.2"/>
    <row r="388" customFormat="1" ht="14.25" hidden="1" x14ac:dyDescent="0.2"/>
    <row r="389" customFormat="1" ht="14.25" hidden="1" x14ac:dyDescent="0.2"/>
    <row r="390" customFormat="1" ht="14.25" hidden="1" x14ac:dyDescent="0.2"/>
    <row r="391" customFormat="1" ht="14.25" hidden="1" x14ac:dyDescent="0.2"/>
    <row r="392" customFormat="1" ht="14.25" hidden="1" x14ac:dyDescent="0.2"/>
    <row r="393" customFormat="1" ht="14.25" hidden="1" x14ac:dyDescent="0.2"/>
    <row r="394" customFormat="1" ht="14.25" hidden="1" x14ac:dyDescent="0.2"/>
    <row r="395" customFormat="1" ht="14.25" hidden="1" x14ac:dyDescent="0.2"/>
    <row r="396" customFormat="1" ht="14.25" hidden="1" x14ac:dyDescent="0.2"/>
    <row r="397" customFormat="1" ht="14.25" hidden="1" x14ac:dyDescent="0.2"/>
    <row r="398" customFormat="1" ht="14.25" hidden="1" x14ac:dyDescent="0.2"/>
    <row r="399" customFormat="1" ht="14.25" hidden="1" x14ac:dyDescent="0.2"/>
    <row r="400" customFormat="1" ht="14.25" hidden="1" x14ac:dyDescent="0.2"/>
    <row r="401" customFormat="1" ht="14.25" hidden="1" x14ac:dyDescent="0.2"/>
    <row r="402" customFormat="1" ht="14.25" hidden="1" x14ac:dyDescent="0.2"/>
    <row r="403" customFormat="1" ht="14.25" hidden="1" x14ac:dyDescent="0.2"/>
    <row r="404" customFormat="1" ht="14.25" hidden="1" x14ac:dyDescent="0.2"/>
    <row r="405" customFormat="1" ht="14.25" hidden="1" x14ac:dyDescent="0.2"/>
    <row r="406" customFormat="1" ht="14.25" hidden="1" x14ac:dyDescent="0.2"/>
    <row r="407" customFormat="1" ht="14.25" hidden="1" x14ac:dyDescent="0.2"/>
    <row r="408" customFormat="1" ht="14.25" hidden="1" x14ac:dyDescent="0.2"/>
    <row r="409" customFormat="1" ht="14.25" hidden="1" x14ac:dyDescent="0.2"/>
    <row r="410" customFormat="1" ht="14.25" hidden="1" x14ac:dyDescent="0.2"/>
    <row r="411" customFormat="1" ht="14.25" hidden="1" x14ac:dyDescent="0.2"/>
    <row r="412" customFormat="1" ht="14.25" hidden="1" x14ac:dyDescent="0.2"/>
    <row r="413" customFormat="1" ht="14.25" hidden="1" x14ac:dyDescent="0.2"/>
    <row r="414" customFormat="1" ht="14.25" hidden="1" x14ac:dyDescent="0.2"/>
    <row r="415" customFormat="1" ht="14.25" hidden="1" x14ac:dyDescent="0.2"/>
    <row r="416" customFormat="1" ht="14.25" hidden="1" x14ac:dyDescent="0.2"/>
    <row r="417" customFormat="1" ht="14.25" hidden="1" x14ac:dyDescent="0.2"/>
    <row r="418" customFormat="1" ht="14.25" hidden="1" x14ac:dyDescent="0.2"/>
    <row r="419" customFormat="1" ht="14.25" hidden="1" x14ac:dyDescent="0.2"/>
    <row r="420" customFormat="1" ht="14.25" hidden="1" x14ac:dyDescent="0.2"/>
    <row r="421" customFormat="1" ht="14.25" hidden="1" x14ac:dyDescent="0.2"/>
    <row r="422" customFormat="1" ht="14.25" hidden="1" x14ac:dyDescent="0.2"/>
    <row r="423" customFormat="1" ht="14.25" hidden="1" x14ac:dyDescent="0.2"/>
    <row r="424" customFormat="1" ht="14.25" hidden="1" x14ac:dyDescent="0.2"/>
    <row r="425" customFormat="1" ht="14.25" hidden="1" x14ac:dyDescent="0.2"/>
    <row r="426" customFormat="1" ht="14.25" hidden="1" x14ac:dyDescent="0.2"/>
    <row r="427" customFormat="1" ht="14.25" hidden="1" x14ac:dyDescent="0.2"/>
    <row r="428" customFormat="1" ht="14.25" hidden="1" x14ac:dyDescent="0.2"/>
    <row r="429" customFormat="1" ht="14.25" hidden="1" x14ac:dyDescent="0.2"/>
    <row r="430" customFormat="1" ht="14.25" hidden="1" x14ac:dyDescent="0.2"/>
    <row r="431" customFormat="1" ht="14.25" hidden="1" x14ac:dyDescent="0.2"/>
    <row r="432" customFormat="1" ht="14.25" hidden="1" x14ac:dyDescent="0.2"/>
    <row r="433" customFormat="1" ht="14.25" hidden="1" x14ac:dyDescent="0.2"/>
    <row r="434" customFormat="1" ht="14.25" hidden="1" x14ac:dyDescent="0.2"/>
    <row r="435" customFormat="1" ht="14.25" hidden="1" x14ac:dyDescent="0.2"/>
    <row r="436" customFormat="1" ht="14.25" hidden="1" x14ac:dyDescent="0.2"/>
    <row r="437" customFormat="1" ht="14.25" hidden="1" x14ac:dyDescent="0.2"/>
    <row r="438" customFormat="1" ht="14.25" hidden="1" x14ac:dyDescent="0.2"/>
    <row r="439" customFormat="1" ht="14.25" hidden="1" x14ac:dyDescent="0.2"/>
    <row r="440" customFormat="1" ht="14.25" hidden="1" x14ac:dyDescent="0.2"/>
    <row r="441" customFormat="1" ht="14.25" hidden="1" x14ac:dyDescent="0.2"/>
    <row r="442" customFormat="1" ht="14.25" hidden="1" x14ac:dyDescent="0.2"/>
    <row r="443" customFormat="1" ht="14.25" hidden="1" x14ac:dyDescent="0.2"/>
    <row r="444" customFormat="1" ht="14.25" hidden="1" x14ac:dyDescent="0.2"/>
    <row r="445" customFormat="1" ht="14.25" hidden="1" x14ac:dyDescent="0.2"/>
    <row r="446" customFormat="1" ht="14.25" hidden="1" x14ac:dyDescent="0.2"/>
    <row r="447" customFormat="1" ht="14.25" hidden="1" x14ac:dyDescent="0.2"/>
    <row r="448" customFormat="1" ht="14.25" hidden="1" x14ac:dyDescent="0.2"/>
    <row r="449" customFormat="1" ht="14.25" hidden="1" x14ac:dyDescent="0.2"/>
    <row r="450" customFormat="1" ht="14.25" hidden="1" x14ac:dyDescent="0.2"/>
    <row r="451" customFormat="1" ht="14.25" hidden="1" x14ac:dyDescent="0.2"/>
    <row r="452" customFormat="1" ht="14.25" hidden="1" x14ac:dyDescent="0.2"/>
    <row r="453" customFormat="1" ht="14.25" hidden="1" x14ac:dyDescent="0.2"/>
    <row r="454" customFormat="1" ht="14.25" hidden="1" x14ac:dyDescent="0.2"/>
    <row r="455" customFormat="1" ht="14.25" hidden="1" x14ac:dyDescent="0.2"/>
    <row r="456" customFormat="1" ht="14.25" hidden="1" x14ac:dyDescent="0.2"/>
    <row r="457" customFormat="1" ht="14.25" hidden="1" x14ac:dyDescent="0.2"/>
    <row r="458" customFormat="1" ht="14.25" hidden="1" x14ac:dyDescent="0.2"/>
    <row r="459" customFormat="1" ht="14.25" hidden="1" x14ac:dyDescent="0.2"/>
    <row r="460" customFormat="1" ht="14.25" hidden="1" x14ac:dyDescent="0.2"/>
    <row r="461" customFormat="1" ht="14.25" hidden="1" x14ac:dyDescent="0.2"/>
    <row r="462" customFormat="1" ht="14.25" hidden="1" x14ac:dyDescent="0.2"/>
    <row r="463" customFormat="1" ht="14.25" hidden="1" x14ac:dyDescent="0.2"/>
    <row r="464" customFormat="1" ht="14.25" hidden="1" x14ac:dyDescent="0.2"/>
    <row r="465" customFormat="1" ht="14.25" hidden="1" x14ac:dyDescent="0.2"/>
    <row r="466" customFormat="1" ht="14.25" hidden="1" x14ac:dyDescent="0.2"/>
    <row r="467" customFormat="1" ht="14.25" hidden="1" x14ac:dyDescent="0.2"/>
    <row r="468" customFormat="1" ht="14.25" hidden="1" x14ac:dyDescent="0.2"/>
    <row r="469" customFormat="1" ht="14.25" hidden="1" x14ac:dyDescent="0.2"/>
    <row r="470" customFormat="1" ht="14.25" hidden="1" x14ac:dyDescent="0.2"/>
    <row r="471" customFormat="1" ht="14.25" hidden="1" x14ac:dyDescent="0.2"/>
    <row r="472" customFormat="1" ht="14.25" hidden="1" x14ac:dyDescent="0.2"/>
    <row r="473" customFormat="1" ht="14.25" hidden="1" x14ac:dyDescent="0.2"/>
    <row r="474" customFormat="1" ht="14.25" hidden="1" x14ac:dyDescent="0.2"/>
    <row r="475" customFormat="1" ht="14.25" hidden="1" x14ac:dyDescent="0.2"/>
    <row r="476" customFormat="1" ht="14.25" hidden="1" x14ac:dyDescent="0.2"/>
    <row r="477" customFormat="1" ht="14.25" hidden="1" x14ac:dyDescent="0.2"/>
    <row r="478" customFormat="1" ht="14.25" hidden="1" x14ac:dyDescent="0.2"/>
    <row r="479" customFormat="1" ht="14.25" hidden="1" x14ac:dyDescent="0.2"/>
    <row r="480" customFormat="1" ht="14.25" hidden="1" x14ac:dyDescent="0.2"/>
    <row r="481" customFormat="1" ht="14.25" hidden="1" x14ac:dyDescent="0.2"/>
    <row r="482" customFormat="1" ht="14.25" hidden="1" x14ac:dyDescent="0.2"/>
    <row r="483" customFormat="1" ht="14.25" hidden="1" x14ac:dyDescent="0.2"/>
    <row r="484" customFormat="1" ht="14.25" hidden="1" x14ac:dyDescent="0.2"/>
    <row r="485" customFormat="1" ht="14.25" hidden="1" x14ac:dyDescent="0.2"/>
    <row r="486" customFormat="1" ht="14.25" hidden="1" x14ac:dyDescent="0.2"/>
    <row r="487" customFormat="1" ht="14.25" hidden="1" x14ac:dyDescent="0.2"/>
    <row r="488" customFormat="1" ht="14.25" hidden="1" x14ac:dyDescent="0.2"/>
    <row r="489" customFormat="1" ht="14.25" hidden="1" x14ac:dyDescent="0.2"/>
    <row r="490" customFormat="1" ht="14.25" hidden="1" x14ac:dyDescent="0.2"/>
    <row r="491" customFormat="1" ht="14.25" hidden="1" x14ac:dyDescent="0.2"/>
    <row r="492" customFormat="1" ht="14.25" hidden="1" x14ac:dyDescent="0.2"/>
    <row r="493" customFormat="1" ht="14.25" hidden="1" x14ac:dyDescent="0.2"/>
    <row r="494" customFormat="1" ht="14.25" hidden="1" x14ac:dyDescent="0.2"/>
    <row r="495" customFormat="1" ht="14.25" hidden="1" x14ac:dyDescent="0.2"/>
    <row r="496" customFormat="1" ht="14.25" hidden="1" x14ac:dyDescent="0.2"/>
    <row r="497" customFormat="1" ht="14.25" hidden="1" x14ac:dyDescent="0.2"/>
    <row r="498" customFormat="1" ht="14.25" hidden="1" x14ac:dyDescent="0.2"/>
    <row r="499" customFormat="1" ht="14.25" hidden="1" x14ac:dyDescent="0.2"/>
    <row r="500" customFormat="1" ht="14.25" hidden="1" x14ac:dyDescent="0.2"/>
    <row r="501" customFormat="1" ht="14.25" hidden="1" x14ac:dyDescent="0.2"/>
    <row r="502" customFormat="1" ht="14.25" hidden="1" x14ac:dyDescent="0.2"/>
    <row r="503" customFormat="1" ht="14.25" hidden="1" x14ac:dyDescent="0.2"/>
    <row r="504" customFormat="1" ht="14.25" hidden="1" x14ac:dyDescent="0.2"/>
    <row r="505" customFormat="1" ht="14.25" hidden="1" x14ac:dyDescent="0.2"/>
    <row r="506" customFormat="1" ht="14.25" hidden="1" x14ac:dyDescent="0.2"/>
    <row r="507" customFormat="1" ht="14.25" hidden="1" x14ac:dyDescent="0.2"/>
    <row r="508" customFormat="1" ht="14.25" hidden="1" x14ac:dyDescent="0.2"/>
    <row r="509" customFormat="1" ht="14.25" hidden="1" x14ac:dyDescent="0.2"/>
    <row r="510" customFormat="1" ht="14.25" hidden="1" x14ac:dyDescent="0.2"/>
    <row r="511" customFormat="1" ht="14.25" hidden="1" x14ac:dyDescent="0.2"/>
    <row r="512" customFormat="1" ht="14.25" hidden="1" x14ac:dyDescent="0.2"/>
    <row r="513" customFormat="1" ht="14.25" hidden="1" x14ac:dyDescent="0.2"/>
    <row r="514" customFormat="1" ht="14.25" hidden="1" x14ac:dyDescent="0.2"/>
    <row r="515" customFormat="1" ht="14.25" hidden="1" x14ac:dyDescent="0.2"/>
    <row r="516" customFormat="1" ht="14.25" hidden="1" x14ac:dyDescent="0.2"/>
    <row r="517" customFormat="1" ht="14.25" hidden="1" x14ac:dyDescent="0.2"/>
    <row r="518" customFormat="1" ht="14.25" hidden="1" x14ac:dyDescent="0.2"/>
    <row r="519" customFormat="1" ht="14.25" hidden="1" x14ac:dyDescent="0.2"/>
    <row r="520" customFormat="1" ht="14.25" hidden="1" x14ac:dyDescent="0.2"/>
    <row r="521" customFormat="1" ht="14.25" hidden="1" x14ac:dyDescent="0.2"/>
    <row r="522" customFormat="1" ht="14.25" hidden="1" x14ac:dyDescent="0.2"/>
    <row r="523" customFormat="1" ht="14.25" hidden="1" x14ac:dyDescent="0.2"/>
    <row r="524" customFormat="1" ht="14.25" hidden="1" x14ac:dyDescent="0.2"/>
    <row r="525" customFormat="1" ht="14.25" hidden="1" x14ac:dyDescent="0.2"/>
    <row r="526" customFormat="1" ht="14.25" hidden="1" x14ac:dyDescent="0.2"/>
    <row r="527" customFormat="1" ht="14.25" hidden="1" x14ac:dyDescent="0.2"/>
    <row r="528" customFormat="1" ht="14.25" hidden="1" x14ac:dyDescent="0.2"/>
    <row r="529" customFormat="1" ht="14.25" hidden="1" x14ac:dyDescent="0.2"/>
    <row r="530" customFormat="1" ht="14.25" hidden="1" x14ac:dyDescent="0.2"/>
    <row r="531" customFormat="1" ht="14.25" hidden="1" x14ac:dyDescent="0.2"/>
    <row r="532" customFormat="1" ht="14.25" hidden="1" x14ac:dyDescent="0.2"/>
    <row r="533" customFormat="1" ht="14.25" hidden="1" x14ac:dyDescent="0.2"/>
    <row r="534" customFormat="1" ht="14.25" hidden="1" x14ac:dyDescent="0.2"/>
    <row r="535" customFormat="1" ht="14.25" hidden="1" x14ac:dyDescent="0.2"/>
    <row r="536" customFormat="1" ht="14.25" hidden="1" x14ac:dyDescent="0.2"/>
    <row r="537" customFormat="1" ht="14.25" hidden="1" x14ac:dyDescent="0.2"/>
    <row r="538" customFormat="1" ht="14.25" hidden="1" x14ac:dyDescent="0.2"/>
    <row r="539" customFormat="1" ht="14.25" hidden="1" x14ac:dyDescent="0.2"/>
    <row r="540" customFormat="1" ht="14.25" hidden="1" x14ac:dyDescent="0.2"/>
    <row r="541" customFormat="1" ht="14.25" hidden="1" x14ac:dyDescent="0.2"/>
    <row r="542" customFormat="1" ht="14.25" hidden="1" x14ac:dyDescent="0.2"/>
    <row r="543" customFormat="1" ht="14.25" hidden="1" x14ac:dyDescent="0.2"/>
    <row r="544" customFormat="1" ht="14.25" hidden="1" x14ac:dyDescent="0.2"/>
    <row r="545" customFormat="1" ht="14.25" hidden="1" x14ac:dyDescent="0.2"/>
    <row r="546" customFormat="1" ht="14.25" hidden="1" x14ac:dyDescent="0.2"/>
    <row r="547" customFormat="1" ht="14.25" hidden="1" x14ac:dyDescent="0.2"/>
    <row r="548" customFormat="1" ht="14.25" hidden="1" x14ac:dyDescent="0.2"/>
    <row r="549" customFormat="1" ht="14.25" hidden="1" x14ac:dyDescent="0.2"/>
    <row r="550" customFormat="1" ht="14.25" hidden="1" x14ac:dyDescent="0.2"/>
    <row r="551" customFormat="1" ht="14.25" hidden="1" x14ac:dyDescent="0.2"/>
    <row r="552" customFormat="1" ht="14.25" hidden="1" x14ac:dyDescent="0.2"/>
    <row r="553" customFormat="1" ht="14.25" hidden="1" x14ac:dyDescent="0.2"/>
    <row r="554" customFormat="1" ht="14.25" hidden="1" x14ac:dyDescent="0.2"/>
    <row r="555" customFormat="1" ht="14.25" hidden="1" x14ac:dyDescent="0.2"/>
    <row r="556" customFormat="1" ht="14.25" hidden="1" x14ac:dyDescent="0.2"/>
    <row r="557" customFormat="1" ht="14.25" hidden="1" x14ac:dyDescent="0.2"/>
    <row r="558" customFormat="1" ht="14.25" hidden="1" x14ac:dyDescent="0.2"/>
    <row r="559" customFormat="1" ht="14.25" hidden="1" x14ac:dyDescent="0.2"/>
    <row r="560" customFormat="1" ht="14.25" hidden="1" x14ac:dyDescent="0.2"/>
    <row r="561" customFormat="1" ht="14.25" hidden="1" x14ac:dyDescent="0.2"/>
    <row r="562" customFormat="1" ht="14.25" hidden="1" x14ac:dyDescent="0.2"/>
    <row r="563" customFormat="1" ht="14.25" hidden="1" x14ac:dyDescent="0.2"/>
    <row r="564" customFormat="1" ht="14.25" hidden="1" x14ac:dyDescent="0.2"/>
    <row r="565" customFormat="1" ht="14.25" hidden="1" x14ac:dyDescent="0.2"/>
    <row r="566" customFormat="1" ht="14.25" hidden="1" x14ac:dyDescent="0.2"/>
    <row r="567" customFormat="1" ht="14.25" hidden="1" x14ac:dyDescent="0.2"/>
    <row r="568" customFormat="1" ht="14.25" hidden="1" x14ac:dyDescent="0.2"/>
    <row r="569" customFormat="1" ht="14.25" hidden="1" x14ac:dyDescent="0.2"/>
    <row r="570" customFormat="1" ht="14.25" hidden="1" x14ac:dyDescent="0.2"/>
    <row r="571" customFormat="1" ht="14.25" hidden="1" x14ac:dyDescent="0.2"/>
    <row r="572" customFormat="1" ht="14.25" hidden="1" x14ac:dyDescent="0.2"/>
    <row r="573" customFormat="1" ht="14.25" hidden="1" x14ac:dyDescent="0.2"/>
    <row r="574" customFormat="1" ht="14.25" hidden="1" x14ac:dyDescent="0.2"/>
    <row r="575" customFormat="1" ht="14.25" hidden="1" x14ac:dyDescent="0.2"/>
    <row r="576" customFormat="1" ht="14.25" hidden="1" x14ac:dyDescent="0.2"/>
    <row r="577" customFormat="1" ht="14.25" hidden="1" x14ac:dyDescent="0.2"/>
    <row r="578" customFormat="1" ht="14.25" hidden="1" x14ac:dyDescent="0.2"/>
    <row r="579" customFormat="1" ht="14.25" hidden="1" x14ac:dyDescent="0.2"/>
    <row r="580" customFormat="1" ht="14.25" hidden="1" x14ac:dyDescent="0.2"/>
    <row r="581" customFormat="1" ht="14.25" hidden="1" x14ac:dyDescent="0.2"/>
    <row r="582" customFormat="1" ht="14.25" hidden="1" x14ac:dyDescent="0.2"/>
    <row r="583" customFormat="1" ht="14.25" hidden="1" x14ac:dyDescent="0.2"/>
    <row r="584" customFormat="1" ht="14.25" hidden="1" x14ac:dyDescent="0.2"/>
    <row r="585" customFormat="1" ht="14.25" hidden="1" x14ac:dyDescent="0.2"/>
    <row r="586" customFormat="1" ht="14.25" hidden="1" x14ac:dyDescent="0.2"/>
    <row r="587" customFormat="1" ht="14.25" hidden="1" x14ac:dyDescent="0.2"/>
    <row r="588" customFormat="1" ht="14.25" hidden="1" x14ac:dyDescent="0.2"/>
    <row r="589" customFormat="1" ht="14.25" hidden="1" x14ac:dyDescent="0.2"/>
    <row r="590" customFormat="1" ht="14.25" hidden="1" x14ac:dyDescent="0.2"/>
    <row r="591" customFormat="1" ht="14.25" hidden="1" x14ac:dyDescent="0.2"/>
    <row r="592" customFormat="1" ht="14.25" hidden="1" x14ac:dyDescent="0.2"/>
    <row r="593" customFormat="1" ht="14.25" hidden="1" x14ac:dyDescent="0.2"/>
    <row r="594" customFormat="1" ht="14.25" hidden="1" x14ac:dyDescent="0.2"/>
    <row r="595" customFormat="1" ht="14.25" hidden="1" x14ac:dyDescent="0.2"/>
    <row r="596" customFormat="1" ht="14.25" hidden="1" x14ac:dyDescent="0.2"/>
    <row r="597" customFormat="1" ht="14.25" hidden="1" x14ac:dyDescent="0.2"/>
    <row r="598" customFormat="1" ht="14.25" hidden="1" x14ac:dyDescent="0.2"/>
    <row r="599" customFormat="1" ht="14.25" hidden="1" x14ac:dyDescent="0.2"/>
    <row r="600" customFormat="1" ht="14.25" hidden="1" x14ac:dyDescent="0.2"/>
    <row r="601" customFormat="1" ht="14.25" hidden="1" x14ac:dyDescent="0.2"/>
    <row r="602" customFormat="1" ht="14.25" hidden="1" x14ac:dyDescent="0.2"/>
    <row r="603" customFormat="1" ht="14.25" hidden="1" x14ac:dyDescent="0.2"/>
    <row r="604" customFormat="1" ht="14.25" hidden="1" x14ac:dyDescent="0.2"/>
    <row r="605" customFormat="1" ht="14.25" hidden="1" x14ac:dyDescent="0.2"/>
    <row r="606" customFormat="1" ht="14.25" hidden="1" x14ac:dyDescent="0.2"/>
    <row r="607" customFormat="1" ht="14.25" hidden="1" x14ac:dyDescent="0.2"/>
    <row r="608" customFormat="1" ht="14.25" hidden="1" x14ac:dyDescent="0.2"/>
    <row r="609" customFormat="1" ht="14.25" hidden="1" x14ac:dyDescent="0.2"/>
    <row r="610" customFormat="1" ht="14.25" hidden="1" x14ac:dyDescent="0.2"/>
    <row r="611" customFormat="1" ht="14.25" hidden="1" x14ac:dyDescent="0.2"/>
    <row r="612" customFormat="1" ht="14.25" hidden="1" x14ac:dyDescent="0.2"/>
    <row r="613" customFormat="1" ht="14.25" hidden="1" x14ac:dyDescent="0.2"/>
    <row r="614" customFormat="1" ht="14.25" hidden="1" x14ac:dyDescent="0.2"/>
    <row r="615" customFormat="1" ht="14.25" hidden="1" x14ac:dyDescent="0.2"/>
    <row r="616" customFormat="1" ht="14.25" hidden="1" x14ac:dyDescent="0.2"/>
    <row r="617" customFormat="1" ht="14.25" hidden="1" x14ac:dyDescent="0.2"/>
    <row r="618" customFormat="1" ht="14.25" hidden="1" x14ac:dyDescent="0.2"/>
    <row r="619" customFormat="1" ht="14.25" hidden="1" x14ac:dyDescent="0.2"/>
    <row r="620" customFormat="1" ht="14.25" hidden="1" x14ac:dyDescent="0.2"/>
    <row r="621" customFormat="1" ht="14.25" hidden="1" x14ac:dyDescent="0.2"/>
    <row r="622" customFormat="1" ht="14.25" hidden="1" x14ac:dyDescent="0.2"/>
    <row r="623" customFormat="1" ht="14.25" hidden="1" x14ac:dyDescent="0.2"/>
    <row r="624" customFormat="1" ht="14.25" hidden="1" x14ac:dyDescent="0.2"/>
    <row r="625" customFormat="1" ht="14.25" hidden="1" x14ac:dyDescent="0.2"/>
    <row r="626" customFormat="1" ht="14.25" hidden="1" x14ac:dyDescent="0.2"/>
    <row r="627" customFormat="1" ht="14.25" hidden="1" x14ac:dyDescent="0.2"/>
    <row r="628" customFormat="1" ht="14.25" hidden="1" x14ac:dyDescent="0.2"/>
    <row r="629" customFormat="1" ht="14.25" hidden="1" x14ac:dyDescent="0.2"/>
    <row r="630" customFormat="1" ht="14.25" hidden="1" x14ac:dyDescent="0.2"/>
    <row r="631" customFormat="1" ht="14.25" hidden="1" x14ac:dyDescent="0.2"/>
    <row r="632" customFormat="1" ht="14.25" hidden="1" x14ac:dyDescent="0.2"/>
    <row r="633" customFormat="1" ht="14.25" hidden="1" x14ac:dyDescent="0.2"/>
    <row r="634" customFormat="1" ht="14.25" hidden="1" x14ac:dyDescent="0.2"/>
    <row r="635" customFormat="1" ht="14.25" hidden="1" x14ac:dyDescent="0.2"/>
    <row r="636" customFormat="1" ht="14.25" hidden="1" x14ac:dyDescent="0.2"/>
    <row r="637" customFormat="1" ht="14.25" hidden="1" x14ac:dyDescent="0.2"/>
    <row r="638" customFormat="1" ht="14.25" hidden="1" x14ac:dyDescent="0.2"/>
    <row r="639" customFormat="1" ht="14.25" hidden="1" x14ac:dyDescent="0.2"/>
    <row r="640" customFormat="1" ht="14.25" hidden="1" x14ac:dyDescent="0.2"/>
    <row r="641" customFormat="1" ht="14.25" hidden="1" x14ac:dyDescent="0.2"/>
    <row r="642" customFormat="1" ht="14.25" hidden="1" x14ac:dyDescent="0.2"/>
    <row r="643" customFormat="1" ht="14.25" hidden="1" x14ac:dyDescent="0.2"/>
    <row r="644" customFormat="1" ht="14.25" hidden="1" x14ac:dyDescent="0.2"/>
    <row r="645" customFormat="1" ht="14.25" hidden="1" x14ac:dyDescent="0.2"/>
    <row r="646" customFormat="1" ht="14.25" hidden="1" x14ac:dyDescent="0.2"/>
    <row r="647" customFormat="1" ht="14.25" hidden="1" x14ac:dyDescent="0.2"/>
    <row r="648" customFormat="1" ht="14.25" hidden="1" x14ac:dyDescent="0.2"/>
    <row r="649" customFormat="1" ht="14.25" hidden="1" x14ac:dyDescent="0.2"/>
    <row r="650" customFormat="1" ht="14.25" hidden="1" x14ac:dyDescent="0.2"/>
    <row r="651" customFormat="1" ht="14.25" hidden="1" x14ac:dyDescent="0.2"/>
    <row r="652" customFormat="1" ht="14.25" hidden="1" x14ac:dyDescent="0.2"/>
    <row r="653" customFormat="1" ht="14.25" hidden="1" x14ac:dyDescent="0.2"/>
    <row r="654" customFormat="1" ht="14.25" hidden="1" x14ac:dyDescent="0.2"/>
    <row r="655" customFormat="1" ht="14.25" hidden="1" x14ac:dyDescent="0.2"/>
    <row r="656" customFormat="1" ht="14.25" hidden="1" x14ac:dyDescent="0.2"/>
    <row r="657" customFormat="1" ht="14.25" hidden="1" x14ac:dyDescent="0.2"/>
    <row r="658" customFormat="1" ht="14.25" hidden="1" x14ac:dyDescent="0.2"/>
    <row r="659" customFormat="1" ht="14.25" hidden="1" x14ac:dyDescent="0.2"/>
    <row r="660" customFormat="1" ht="14.25" hidden="1" x14ac:dyDescent="0.2"/>
    <row r="661" customFormat="1" ht="14.25" hidden="1" x14ac:dyDescent="0.2"/>
    <row r="662" customFormat="1" ht="14.25" hidden="1" x14ac:dyDescent="0.2"/>
    <row r="663" customFormat="1" ht="14.25" hidden="1" x14ac:dyDescent="0.2"/>
    <row r="664" customFormat="1" ht="14.25" hidden="1" x14ac:dyDescent="0.2"/>
    <row r="665" customFormat="1" ht="14.25" hidden="1" x14ac:dyDescent="0.2"/>
    <row r="666" customFormat="1" ht="14.25" hidden="1" x14ac:dyDescent="0.2"/>
    <row r="667" customFormat="1" ht="14.25" hidden="1" x14ac:dyDescent="0.2"/>
    <row r="668" customFormat="1" ht="14.25" hidden="1" x14ac:dyDescent="0.2"/>
    <row r="669" customFormat="1" ht="14.25" hidden="1" x14ac:dyDescent="0.2"/>
    <row r="670" customFormat="1" ht="14.25" hidden="1" x14ac:dyDescent="0.2"/>
    <row r="671" customFormat="1" ht="14.25" hidden="1" x14ac:dyDescent="0.2"/>
    <row r="672" customFormat="1" ht="14.25" hidden="1" x14ac:dyDescent="0.2"/>
    <row r="673" customFormat="1" ht="14.25" hidden="1" x14ac:dyDescent="0.2"/>
    <row r="674" customFormat="1" ht="14.25" hidden="1" x14ac:dyDescent="0.2"/>
    <row r="675" customFormat="1" ht="14.25" hidden="1" x14ac:dyDescent="0.2"/>
    <row r="676" customFormat="1" ht="14.25" hidden="1" x14ac:dyDescent="0.2"/>
    <row r="677" customFormat="1" ht="14.25" hidden="1" x14ac:dyDescent="0.2"/>
    <row r="678" customFormat="1" ht="14.25" hidden="1" x14ac:dyDescent="0.2"/>
    <row r="679" customFormat="1" ht="14.25" hidden="1" x14ac:dyDescent="0.2"/>
    <row r="680" customFormat="1" ht="14.25" hidden="1" x14ac:dyDescent="0.2"/>
    <row r="681" customFormat="1" ht="14.25" hidden="1" x14ac:dyDescent="0.2"/>
    <row r="682" customFormat="1" ht="14.25" hidden="1" x14ac:dyDescent="0.2"/>
    <row r="683" customFormat="1" ht="14.25" hidden="1" x14ac:dyDescent="0.2"/>
    <row r="684" customFormat="1" ht="14.25" hidden="1" x14ac:dyDescent="0.2"/>
    <row r="685" customFormat="1" ht="14.25" hidden="1" x14ac:dyDescent="0.2"/>
    <row r="686" customFormat="1" ht="14.25" hidden="1" x14ac:dyDescent="0.2"/>
    <row r="687" customFormat="1" ht="14.25" hidden="1" x14ac:dyDescent="0.2"/>
    <row r="688" customFormat="1" ht="14.25" hidden="1" x14ac:dyDescent="0.2"/>
    <row r="689" customFormat="1" ht="14.25" hidden="1" x14ac:dyDescent="0.2"/>
    <row r="690" customFormat="1" ht="14.25" hidden="1" x14ac:dyDescent="0.2"/>
    <row r="691" customFormat="1" ht="14.25" hidden="1" x14ac:dyDescent="0.2"/>
    <row r="692" customFormat="1" ht="14.25" hidden="1" x14ac:dyDescent="0.2"/>
    <row r="693" customFormat="1" ht="14.25" hidden="1" x14ac:dyDescent="0.2"/>
    <row r="694" customFormat="1" ht="14.25" hidden="1" x14ac:dyDescent="0.2"/>
    <row r="695" customFormat="1" ht="14.25" hidden="1" x14ac:dyDescent="0.2"/>
    <row r="696" customFormat="1" ht="14.25" hidden="1" x14ac:dyDescent="0.2"/>
    <row r="697" customFormat="1" ht="14.25" hidden="1" x14ac:dyDescent="0.2"/>
    <row r="698" customFormat="1" ht="14.25" hidden="1" x14ac:dyDescent="0.2"/>
    <row r="699" customFormat="1" ht="14.25" hidden="1" x14ac:dyDescent="0.2"/>
    <row r="700" customFormat="1" ht="14.25" hidden="1" x14ac:dyDescent="0.2"/>
    <row r="701" customFormat="1" ht="14.25" hidden="1" x14ac:dyDescent="0.2"/>
    <row r="702" customFormat="1" ht="14.25" hidden="1" x14ac:dyDescent="0.2"/>
    <row r="703" customFormat="1" ht="14.25" hidden="1" x14ac:dyDescent="0.2"/>
    <row r="704" customFormat="1" ht="14.25" hidden="1" x14ac:dyDescent="0.2"/>
    <row r="705" customFormat="1" ht="14.25" hidden="1" x14ac:dyDescent="0.2"/>
    <row r="706" customFormat="1" ht="14.25" hidden="1" x14ac:dyDescent="0.2"/>
    <row r="707" customFormat="1" ht="14.25" hidden="1" x14ac:dyDescent="0.2"/>
    <row r="708" customFormat="1" ht="14.25" hidden="1" x14ac:dyDescent="0.2"/>
    <row r="709" customFormat="1" ht="14.25" hidden="1" x14ac:dyDescent="0.2"/>
    <row r="710" customFormat="1" ht="14.25" hidden="1" x14ac:dyDescent="0.2"/>
    <row r="711" customFormat="1" ht="14.25" hidden="1" x14ac:dyDescent="0.2"/>
    <row r="712" customFormat="1" ht="14.25" hidden="1" x14ac:dyDescent="0.2"/>
    <row r="713" customFormat="1" ht="14.25" hidden="1" x14ac:dyDescent="0.2"/>
    <row r="714" customFormat="1" ht="14.25" hidden="1" x14ac:dyDescent="0.2"/>
    <row r="715" customFormat="1" ht="14.25" hidden="1" x14ac:dyDescent="0.2"/>
    <row r="716" customFormat="1" ht="14.25" hidden="1" x14ac:dyDescent="0.2"/>
    <row r="717" customFormat="1" ht="14.25" hidden="1" x14ac:dyDescent="0.2"/>
    <row r="718" customFormat="1" ht="14.25" hidden="1" x14ac:dyDescent="0.2"/>
    <row r="719" customFormat="1" ht="14.25" hidden="1" x14ac:dyDescent="0.2"/>
    <row r="720" customFormat="1" ht="14.25" hidden="1" x14ac:dyDescent="0.2"/>
    <row r="721" customFormat="1" ht="14.25" hidden="1" x14ac:dyDescent="0.2"/>
    <row r="722" customFormat="1" ht="14.25" hidden="1" x14ac:dyDescent="0.2"/>
    <row r="723" customFormat="1" ht="14.25" hidden="1" x14ac:dyDescent="0.2"/>
    <row r="724" customFormat="1" ht="14.25" hidden="1" x14ac:dyDescent="0.2"/>
    <row r="725" customFormat="1" ht="14.25" hidden="1" x14ac:dyDescent="0.2"/>
    <row r="726" customFormat="1" ht="14.25" hidden="1" x14ac:dyDescent="0.2"/>
    <row r="727" customFormat="1" ht="14.25" hidden="1" x14ac:dyDescent="0.2"/>
    <row r="728" customFormat="1" ht="14.25" hidden="1" x14ac:dyDescent="0.2"/>
    <row r="729" customFormat="1" ht="14.25" hidden="1" x14ac:dyDescent="0.2"/>
    <row r="730" customFormat="1" ht="14.25" hidden="1" x14ac:dyDescent="0.2"/>
    <row r="731" customFormat="1" ht="14.25" hidden="1" x14ac:dyDescent="0.2"/>
    <row r="732" customFormat="1" ht="14.25" hidden="1" x14ac:dyDescent="0.2"/>
    <row r="733" customFormat="1" ht="14.25" hidden="1" x14ac:dyDescent="0.2"/>
    <row r="734" customFormat="1" ht="14.25" hidden="1" x14ac:dyDescent="0.2"/>
    <row r="735" customFormat="1" ht="14.25" hidden="1" x14ac:dyDescent="0.2"/>
    <row r="736" customFormat="1" ht="14.25" hidden="1" x14ac:dyDescent="0.2"/>
    <row r="737" customFormat="1" ht="14.25" hidden="1" x14ac:dyDescent="0.2"/>
    <row r="738" customFormat="1" ht="14.25" hidden="1" x14ac:dyDescent="0.2"/>
    <row r="739" customFormat="1" ht="14.25" hidden="1" x14ac:dyDescent="0.2"/>
    <row r="740" customFormat="1" ht="14.25" hidden="1" x14ac:dyDescent="0.2"/>
    <row r="741" customFormat="1" ht="14.25" hidden="1" x14ac:dyDescent="0.2"/>
    <row r="742" customFormat="1" ht="14.25" hidden="1" x14ac:dyDescent="0.2"/>
    <row r="743" customFormat="1" ht="14.25" hidden="1" x14ac:dyDescent="0.2"/>
    <row r="744" customFormat="1" ht="14.25" hidden="1" x14ac:dyDescent="0.2"/>
    <row r="745" customFormat="1" ht="14.25" hidden="1" x14ac:dyDescent="0.2"/>
    <row r="746" customFormat="1" ht="14.25" hidden="1" x14ac:dyDescent="0.2"/>
    <row r="747" customFormat="1" ht="14.25" hidden="1" x14ac:dyDescent="0.2"/>
    <row r="748" customFormat="1" ht="14.25" hidden="1" x14ac:dyDescent="0.2"/>
    <row r="749" customFormat="1" ht="14.25" hidden="1" x14ac:dyDescent="0.2"/>
    <row r="750" customFormat="1" ht="14.25" hidden="1" x14ac:dyDescent="0.2"/>
    <row r="751" customFormat="1" ht="14.25" hidden="1" x14ac:dyDescent="0.2"/>
    <row r="752" customFormat="1" ht="14.25" hidden="1" x14ac:dyDescent="0.2"/>
    <row r="753" customFormat="1" ht="14.25" hidden="1" x14ac:dyDescent="0.2"/>
    <row r="754" customFormat="1" ht="14.25" hidden="1" x14ac:dyDescent="0.2"/>
    <row r="755" customFormat="1" ht="14.25" hidden="1" x14ac:dyDescent="0.2"/>
    <row r="756" customFormat="1" ht="14.25" hidden="1" x14ac:dyDescent="0.2"/>
    <row r="757" customFormat="1" ht="14.25" hidden="1" x14ac:dyDescent="0.2"/>
    <row r="758" customFormat="1" ht="14.25" hidden="1" x14ac:dyDescent="0.2"/>
    <row r="759" customFormat="1" ht="14.25" hidden="1" x14ac:dyDescent="0.2"/>
    <row r="760" customFormat="1" ht="14.25" hidden="1" x14ac:dyDescent="0.2"/>
    <row r="761" customFormat="1" ht="14.25" hidden="1" x14ac:dyDescent="0.2"/>
    <row r="762" customFormat="1" ht="14.25" hidden="1" x14ac:dyDescent="0.2"/>
    <row r="763" customFormat="1" ht="14.25" hidden="1" x14ac:dyDescent="0.2"/>
    <row r="764" customFormat="1" ht="14.25" hidden="1" x14ac:dyDescent="0.2"/>
    <row r="765" customFormat="1" ht="14.25" hidden="1" x14ac:dyDescent="0.2"/>
    <row r="766" customFormat="1" ht="14.25" hidden="1" x14ac:dyDescent="0.2"/>
    <row r="767" customFormat="1" ht="14.25" hidden="1" x14ac:dyDescent="0.2"/>
    <row r="768" customFormat="1" ht="14.25" hidden="1" x14ac:dyDescent="0.2"/>
    <row r="769" customFormat="1" ht="14.25" hidden="1" x14ac:dyDescent="0.2"/>
    <row r="770" customFormat="1" ht="14.25" hidden="1" x14ac:dyDescent="0.2"/>
    <row r="771" customFormat="1" ht="14.25" hidden="1" x14ac:dyDescent="0.2"/>
    <row r="772" customFormat="1" ht="14.25" hidden="1" x14ac:dyDescent="0.2"/>
    <row r="773" customFormat="1" ht="14.25" hidden="1" x14ac:dyDescent="0.2"/>
    <row r="774" customFormat="1" ht="14.25" hidden="1" x14ac:dyDescent="0.2"/>
    <row r="775" customFormat="1" ht="14.25" hidden="1" x14ac:dyDescent="0.2"/>
    <row r="776" customFormat="1" ht="14.25" hidden="1" x14ac:dyDescent="0.2"/>
    <row r="777" customFormat="1" ht="14.25" hidden="1" x14ac:dyDescent="0.2"/>
    <row r="778" customFormat="1" ht="14.25" hidden="1" x14ac:dyDescent="0.2"/>
    <row r="779" customFormat="1" ht="14.25" hidden="1" x14ac:dyDescent="0.2"/>
    <row r="780" customFormat="1" ht="14.25" hidden="1" x14ac:dyDescent="0.2"/>
    <row r="781" customFormat="1" ht="14.25" hidden="1" x14ac:dyDescent="0.2"/>
    <row r="782" customFormat="1" ht="14.25" hidden="1" x14ac:dyDescent="0.2"/>
    <row r="783" customFormat="1" ht="14.25" hidden="1" x14ac:dyDescent="0.2"/>
    <row r="784" customFormat="1" ht="14.25" hidden="1" x14ac:dyDescent="0.2"/>
    <row r="785" customFormat="1" ht="14.25" hidden="1" x14ac:dyDescent="0.2"/>
    <row r="786" customFormat="1" ht="14.25" hidden="1" x14ac:dyDescent="0.2"/>
    <row r="787" customFormat="1" ht="14.25" hidden="1" x14ac:dyDescent="0.2"/>
    <row r="788" customFormat="1" ht="14.25" hidden="1" x14ac:dyDescent="0.2"/>
    <row r="789" customFormat="1" ht="14.25" hidden="1" x14ac:dyDescent="0.2"/>
    <row r="790" customFormat="1" ht="14.25" hidden="1" x14ac:dyDescent="0.2"/>
    <row r="791" customFormat="1" ht="14.25" hidden="1" x14ac:dyDescent="0.2"/>
    <row r="792" customFormat="1" ht="14.25" hidden="1" x14ac:dyDescent="0.2"/>
    <row r="793" customFormat="1" ht="14.25" hidden="1" x14ac:dyDescent="0.2"/>
    <row r="794" customFormat="1" ht="14.25" hidden="1" x14ac:dyDescent="0.2"/>
    <row r="795" customFormat="1" ht="14.25" hidden="1" x14ac:dyDescent="0.2"/>
    <row r="796" customFormat="1" ht="14.25" hidden="1" x14ac:dyDescent="0.2"/>
    <row r="797" customFormat="1" ht="14.25" hidden="1" x14ac:dyDescent="0.2"/>
    <row r="798" customFormat="1" ht="14.25" hidden="1" x14ac:dyDescent="0.2"/>
    <row r="799" customFormat="1" ht="14.25" hidden="1" x14ac:dyDescent="0.2"/>
    <row r="800" customFormat="1" ht="14.25" hidden="1" x14ac:dyDescent="0.2"/>
    <row r="801" customFormat="1" ht="14.25" hidden="1" x14ac:dyDescent="0.2"/>
    <row r="802" customFormat="1" ht="14.25" hidden="1" x14ac:dyDescent="0.2"/>
    <row r="803" customFormat="1" ht="14.25" hidden="1" x14ac:dyDescent="0.2"/>
    <row r="804" customFormat="1" ht="14.25" hidden="1" x14ac:dyDescent="0.2"/>
    <row r="805" customFormat="1" ht="14.25" hidden="1" x14ac:dyDescent="0.2"/>
    <row r="806" customFormat="1" ht="14.25" hidden="1" x14ac:dyDescent="0.2"/>
    <row r="807" customFormat="1" ht="14.25" hidden="1" x14ac:dyDescent="0.2"/>
    <row r="808" customFormat="1" ht="14.25" hidden="1" x14ac:dyDescent="0.2"/>
    <row r="809" customFormat="1" ht="14.25" hidden="1" x14ac:dyDescent="0.2"/>
    <row r="810" customFormat="1" ht="14.25" hidden="1" x14ac:dyDescent="0.2"/>
    <row r="811" customFormat="1" ht="14.25" hidden="1" x14ac:dyDescent="0.2"/>
    <row r="812" customFormat="1" ht="14.25" hidden="1" x14ac:dyDescent="0.2"/>
    <row r="813" customFormat="1" ht="14.25" hidden="1" x14ac:dyDescent="0.2"/>
    <row r="814" customFormat="1" ht="14.25" hidden="1" x14ac:dyDescent="0.2"/>
    <row r="815" customFormat="1" ht="14.25" hidden="1" x14ac:dyDescent="0.2"/>
    <row r="816" customFormat="1" ht="14.25" hidden="1" x14ac:dyDescent="0.2"/>
    <row r="817" customFormat="1" ht="14.25" hidden="1" x14ac:dyDescent="0.2"/>
    <row r="818" customFormat="1" ht="14.25" hidden="1" x14ac:dyDescent="0.2"/>
    <row r="819" customFormat="1" ht="14.25" hidden="1" x14ac:dyDescent="0.2"/>
    <row r="820" customFormat="1" ht="14.25" hidden="1" x14ac:dyDescent="0.2"/>
    <row r="821" customFormat="1" ht="14.25" hidden="1" x14ac:dyDescent="0.2"/>
    <row r="822" customFormat="1" ht="14.25" hidden="1" x14ac:dyDescent="0.2"/>
    <row r="823" customFormat="1" ht="14.25" hidden="1" x14ac:dyDescent="0.2"/>
    <row r="824" customFormat="1" ht="14.25" hidden="1" x14ac:dyDescent="0.2"/>
    <row r="825" customFormat="1" ht="14.25" hidden="1" x14ac:dyDescent="0.2"/>
    <row r="826" customFormat="1" ht="14.25" hidden="1" x14ac:dyDescent="0.2"/>
    <row r="827" customFormat="1" ht="14.25" hidden="1" x14ac:dyDescent="0.2"/>
    <row r="828" customFormat="1" ht="14.25" hidden="1" x14ac:dyDescent="0.2"/>
    <row r="829" customFormat="1" ht="14.25" hidden="1" x14ac:dyDescent="0.2"/>
    <row r="830" customFormat="1" ht="14.25" hidden="1" x14ac:dyDescent="0.2"/>
    <row r="831" customFormat="1" ht="14.25" hidden="1" x14ac:dyDescent="0.2"/>
    <row r="832" customFormat="1" ht="14.25" hidden="1" x14ac:dyDescent="0.2"/>
    <row r="833" customFormat="1" ht="14.25" hidden="1" x14ac:dyDescent="0.2"/>
    <row r="834" customFormat="1" ht="14.25" hidden="1" x14ac:dyDescent="0.2"/>
    <row r="835" customFormat="1" ht="14.25" hidden="1" x14ac:dyDescent="0.2"/>
    <row r="836" customFormat="1" ht="14.25" hidden="1" x14ac:dyDescent="0.2"/>
    <row r="837" customFormat="1" ht="14.25" hidden="1" x14ac:dyDescent="0.2"/>
    <row r="838" customFormat="1" ht="14.25" hidden="1" x14ac:dyDescent="0.2"/>
    <row r="839" customFormat="1" ht="14.25" hidden="1" x14ac:dyDescent="0.2"/>
    <row r="840" customFormat="1" ht="14.25" hidden="1" x14ac:dyDescent="0.2"/>
    <row r="841" customFormat="1" ht="14.25" hidden="1" x14ac:dyDescent="0.2"/>
    <row r="842" customFormat="1" ht="14.25" hidden="1" x14ac:dyDescent="0.2"/>
    <row r="843" customFormat="1" ht="14.25" hidden="1" x14ac:dyDescent="0.2"/>
    <row r="844" customFormat="1" ht="14.25" hidden="1" x14ac:dyDescent="0.2"/>
    <row r="845" customFormat="1" ht="14.25" hidden="1" x14ac:dyDescent="0.2"/>
    <row r="846" customFormat="1" ht="14.25" hidden="1" x14ac:dyDescent="0.2"/>
    <row r="847" customFormat="1" ht="14.25" hidden="1" x14ac:dyDescent="0.2"/>
    <row r="848" customFormat="1" ht="14.25" hidden="1" x14ac:dyDescent="0.2"/>
    <row r="849" customFormat="1" ht="14.25" hidden="1" x14ac:dyDescent="0.2"/>
    <row r="850" customFormat="1" ht="14.25" hidden="1" x14ac:dyDescent="0.2"/>
    <row r="851" customFormat="1" ht="14.25" hidden="1" x14ac:dyDescent="0.2"/>
    <row r="852" customFormat="1" ht="14.25" hidden="1" x14ac:dyDescent="0.2"/>
    <row r="853" customFormat="1" ht="14.25" hidden="1" x14ac:dyDescent="0.2"/>
    <row r="854" customFormat="1" ht="14.25" hidden="1" x14ac:dyDescent="0.2"/>
    <row r="855" customFormat="1" ht="14.25" hidden="1" x14ac:dyDescent="0.2"/>
    <row r="856" customFormat="1" ht="14.25" hidden="1" x14ac:dyDescent="0.2"/>
    <row r="857" customFormat="1" ht="14.25" hidden="1" x14ac:dyDescent="0.2"/>
    <row r="858" customFormat="1" ht="14.25" hidden="1" x14ac:dyDescent="0.2"/>
    <row r="859" customFormat="1" ht="14.25" hidden="1" x14ac:dyDescent="0.2"/>
    <row r="860" customFormat="1" ht="14.25" hidden="1" x14ac:dyDescent="0.2"/>
    <row r="861" customFormat="1" ht="14.25" hidden="1" x14ac:dyDescent="0.2"/>
    <row r="862" customFormat="1" ht="14.25" hidden="1" x14ac:dyDescent="0.2"/>
    <row r="863" customFormat="1" ht="14.25" hidden="1" x14ac:dyDescent="0.2"/>
    <row r="864" customFormat="1" ht="14.25" hidden="1" x14ac:dyDescent="0.2"/>
    <row r="865" customFormat="1" ht="14.25" hidden="1" x14ac:dyDescent="0.2"/>
    <row r="866" customFormat="1" ht="14.25" hidden="1" x14ac:dyDescent="0.2"/>
    <row r="867" customFormat="1" ht="14.25" hidden="1" x14ac:dyDescent="0.2"/>
    <row r="868" customFormat="1" ht="14.25" hidden="1" x14ac:dyDescent="0.2"/>
    <row r="869" customFormat="1" ht="14.25" hidden="1" x14ac:dyDescent="0.2"/>
    <row r="870" customFormat="1" ht="14.25" hidden="1" x14ac:dyDescent="0.2"/>
    <row r="871" customFormat="1" ht="14.25" hidden="1" x14ac:dyDescent="0.2"/>
    <row r="872" customFormat="1" ht="14.25" hidden="1" x14ac:dyDescent="0.2"/>
    <row r="873" customFormat="1" ht="14.25" hidden="1" x14ac:dyDescent="0.2"/>
    <row r="874" customFormat="1" ht="14.25" hidden="1" x14ac:dyDescent="0.2"/>
    <row r="875" customFormat="1" ht="14.25" hidden="1" x14ac:dyDescent="0.2"/>
    <row r="876" customFormat="1" ht="14.25" hidden="1" x14ac:dyDescent="0.2"/>
    <row r="877" customFormat="1" ht="14.25" hidden="1" x14ac:dyDescent="0.2"/>
    <row r="878" customFormat="1" ht="14.25" hidden="1" x14ac:dyDescent="0.2"/>
    <row r="879" customFormat="1" ht="14.25" hidden="1" x14ac:dyDescent="0.2"/>
    <row r="880" customFormat="1" ht="14.25" hidden="1" x14ac:dyDescent="0.2"/>
    <row r="881" customFormat="1" ht="14.25" hidden="1" x14ac:dyDescent="0.2"/>
    <row r="882" customFormat="1" ht="14.25" hidden="1" x14ac:dyDescent="0.2"/>
    <row r="883" customFormat="1" ht="14.25" hidden="1" x14ac:dyDescent="0.2"/>
    <row r="884" customFormat="1" ht="14.25" hidden="1" x14ac:dyDescent="0.2"/>
    <row r="885" customFormat="1" ht="14.25" hidden="1" x14ac:dyDescent="0.2"/>
    <row r="886" customFormat="1" ht="14.25" hidden="1" x14ac:dyDescent="0.2"/>
    <row r="887" customFormat="1" ht="14.25" hidden="1" x14ac:dyDescent="0.2"/>
    <row r="888" customFormat="1" ht="14.25" hidden="1" x14ac:dyDescent="0.2"/>
    <row r="889" customFormat="1" ht="14.25" hidden="1" x14ac:dyDescent="0.2"/>
    <row r="890" customFormat="1" ht="14.25" hidden="1" x14ac:dyDescent="0.2"/>
    <row r="891" customFormat="1" ht="14.25" hidden="1" x14ac:dyDescent="0.2"/>
    <row r="892" customFormat="1" ht="14.25" hidden="1" x14ac:dyDescent="0.2"/>
    <row r="893" customFormat="1" ht="14.25" hidden="1" x14ac:dyDescent="0.2"/>
    <row r="894" customFormat="1" ht="14.25" hidden="1" x14ac:dyDescent="0.2"/>
    <row r="895" customFormat="1" ht="14.25" hidden="1" x14ac:dyDescent="0.2"/>
    <row r="896" customFormat="1" ht="14.25" hidden="1" x14ac:dyDescent="0.2"/>
    <row r="897" customFormat="1" ht="14.25" hidden="1" x14ac:dyDescent="0.2"/>
    <row r="898" customFormat="1" ht="14.25" hidden="1" x14ac:dyDescent="0.2"/>
    <row r="899" customFormat="1" ht="14.25" hidden="1" x14ac:dyDescent="0.2"/>
    <row r="900" customFormat="1" ht="14.25" hidden="1" x14ac:dyDescent="0.2"/>
    <row r="901" customFormat="1" ht="14.25" hidden="1" x14ac:dyDescent="0.2"/>
    <row r="902" customFormat="1" ht="14.25" hidden="1" x14ac:dyDescent="0.2"/>
    <row r="903" customFormat="1" ht="14.25" hidden="1" x14ac:dyDescent="0.2"/>
    <row r="904" customFormat="1" ht="14.25" hidden="1" x14ac:dyDescent="0.2"/>
    <row r="905" customFormat="1" ht="14.25" hidden="1" x14ac:dyDescent="0.2"/>
    <row r="906" customFormat="1" ht="14.25" hidden="1" x14ac:dyDescent="0.2"/>
    <row r="907" customFormat="1" ht="14.25" hidden="1" x14ac:dyDescent="0.2"/>
    <row r="908" customFormat="1" ht="14.25" hidden="1" x14ac:dyDescent="0.2"/>
    <row r="909" customFormat="1" ht="14.25" hidden="1" x14ac:dyDescent="0.2"/>
    <row r="910" customFormat="1" ht="14.25" hidden="1" x14ac:dyDescent="0.2"/>
    <row r="911" customFormat="1" ht="14.25" hidden="1" x14ac:dyDescent="0.2"/>
    <row r="912" customFormat="1" ht="14.25" hidden="1" x14ac:dyDescent="0.2"/>
    <row r="913" customFormat="1" ht="14.25" hidden="1" x14ac:dyDescent="0.2"/>
    <row r="914" customFormat="1" ht="14.25" hidden="1" x14ac:dyDescent="0.2"/>
    <row r="915" customFormat="1" ht="14.25" hidden="1" x14ac:dyDescent="0.2"/>
    <row r="916" customFormat="1" ht="14.25" hidden="1" x14ac:dyDescent="0.2"/>
    <row r="917" customFormat="1" ht="14.25" hidden="1" x14ac:dyDescent="0.2"/>
    <row r="918" customFormat="1" ht="14.25" hidden="1" x14ac:dyDescent="0.2"/>
    <row r="919" customFormat="1" ht="14.25" hidden="1" x14ac:dyDescent="0.2"/>
    <row r="920" customFormat="1" ht="14.25" hidden="1" x14ac:dyDescent="0.2"/>
    <row r="921" customFormat="1" ht="14.25" hidden="1" x14ac:dyDescent="0.2"/>
    <row r="922" customFormat="1" ht="14.25" hidden="1" x14ac:dyDescent="0.2"/>
    <row r="923" customFormat="1" ht="14.25" hidden="1" x14ac:dyDescent="0.2"/>
    <row r="924" customFormat="1" ht="14.25" hidden="1" x14ac:dyDescent="0.2"/>
    <row r="925" customFormat="1" ht="14.25" hidden="1" x14ac:dyDescent="0.2"/>
    <row r="926" customFormat="1" ht="14.25" hidden="1" x14ac:dyDescent="0.2"/>
    <row r="927" customFormat="1" ht="14.25" hidden="1" x14ac:dyDescent="0.2"/>
    <row r="928" customFormat="1" ht="14.25" hidden="1" x14ac:dyDescent="0.2"/>
    <row r="929" customFormat="1" ht="14.25" hidden="1" x14ac:dyDescent="0.2"/>
    <row r="930" customFormat="1" ht="14.25" hidden="1" x14ac:dyDescent="0.2"/>
    <row r="931" customFormat="1" ht="14.25" hidden="1" x14ac:dyDescent="0.2"/>
    <row r="932" customFormat="1" ht="14.25" hidden="1" x14ac:dyDescent="0.2"/>
    <row r="933" customFormat="1" ht="14.25" hidden="1" x14ac:dyDescent="0.2"/>
    <row r="934" customFormat="1" ht="14.25" hidden="1" x14ac:dyDescent="0.2"/>
    <row r="935" customFormat="1" ht="14.25" hidden="1" x14ac:dyDescent="0.2"/>
    <row r="936" customFormat="1" ht="14.25" hidden="1" x14ac:dyDescent="0.2"/>
    <row r="937" customFormat="1" ht="14.25" hidden="1" x14ac:dyDescent="0.2"/>
    <row r="938" customFormat="1" ht="14.25" hidden="1" x14ac:dyDescent="0.2"/>
    <row r="939" customFormat="1" ht="14.25" hidden="1" x14ac:dyDescent="0.2"/>
    <row r="940" customFormat="1" ht="14.25" hidden="1" x14ac:dyDescent="0.2"/>
    <row r="941" customFormat="1" ht="14.25" hidden="1" x14ac:dyDescent="0.2"/>
    <row r="942" customFormat="1" ht="14.25" hidden="1" x14ac:dyDescent="0.2"/>
    <row r="943" customFormat="1" ht="14.25" hidden="1" x14ac:dyDescent="0.2"/>
    <row r="944" customFormat="1" ht="14.25" hidden="1" x14ac:dyDescent="0.2"/>
    <row r="945" customFormat="1" ht="14.25" hidden="1" x14ac:dyDescent="0.2"/>
    <row r="946" customFormat="1" ht="14.25" hidden="1" x14ac:dyDescent="0.2"/>
    <row r="947" customFormat="1" ht="14.25" hidden="1" x14ac:dyDescent="0.2"/>
    <row r="948" customFormat="1" ht="14.25" hidden="1" x14ac:dyDescent="0.2"/>
    <row r="949" customFormat="1" ht="14.25" hidden="1" x14ac:dyDescent="0.2"/>
    <row r="950" customFormat="1" ht="14.25" hidden="1" x14ac:dyDescent="0.2"/>
    <row r="951" customFormat="1" ht="14.25" hidden="1" x14ac:dyDescent="0.2"/>
    <row r="952" customFormat="1" ht="14.25" hidden="1" x14ac:dyDescent="0.2"/>
    <row r="953" customFormat="1" ht="14.25" hidden="1" x14ac:dyDescent="0.2"/>
    <row r="954" customFormat="1" ht="14.25" hidden="1" x14ac:dyDescent="0.2"/>
    <row r="955" customFormat="1" ht="14.25" hidden="1" x14ac:dyDescent="0.2"/>
    <row r="956" customFormat="1" ht="14.25" hidden="1" x14ac:dyDescent="0.2"/>
    <row r="957" customFormat="1" ht="14.25" hidden="1" x14ac:dyDescent="0.2"/>
    <row r="958" customFormat="1" ht="14.25" hidden="1" x14ac:dyDescent="0.2"/>
    <row r="959" customFormat="1" ht="14.25" hidden="1" x14ac:dyDescent="0.2"/>
    <row r="960" customFormat="1" ht="14.25" hidden="1" x14ac:dyDescent="0.2"/>
    <row r="961" customFormat="1" ht="14.25" hidden="1" x14ac:dyDescent="0.2"/>
    <row r="962" customFormat="1" ht="14.25" hidden="1" x14ac:dyDescent="0.2"/>
    <row r="963" customFormat="1" ht="14.25" hidden="1" x14ac:dyDescent="0.2"/>
    <row r="964" customFormat="1" ht="14.25" hidden="1" x14ac:dyDescent="0.2"/>
    <row r="965" customFormat="1" ht="14.25" hidden="1" x14ac:dyDescent="0.2"/>
    <row r="966" customFormat="1" ht="14.25" hidden="1" x14ac:dyDescent="0.2"/>
    <row r="967" customFormat="1" ht="14.25" hidden="1" x14ac:dyDescent="0.2"/>
    <row r="968" customFormat="1" ht="14.25" hidden="1" x14ac:dyDescent="0.2"/>
    <row r="969" customFormat="1" ht="14.25" hidden="1" x14ac:dyDescent="0.2"/>
    <row r="970" customFormat="1" ht="14.25" hidden="1" x14ac:dyDescent="0.2"/>
    <row r="971" customFormat="1" ht="14.25" hidden="1" x14ac:dyDescent="0.2"/>
    <row r="972" customFormat="1" ht="14.25" hidden="1" x14ac:dyDescent="0.2"/>
    <row r="973" customFormat="1" ht="14.25" hidden="1" x14ac:dyDescent="0.2"/>
    <row r="974" customFormat="1" ht="14.25" hidden="1" x14ac:dyDescent="0.2"/>
    <row r="975" customFormat="1" ht="14.25" hidden="1" x14ac:dyDescent="0.2"/>
    <row r="976" customFormat="1" ht="14.25" hidden="1" x14ac:dyDescent="0.2"/>
    <row r="977" customFormat="1" ht="14.25" hidden="1" x14ac:dyDescent="0.2"/>
    <row r="978" customFormat="1" ht="14.25" hidden="1" x14ac:dyDescent="0.2"/>
    <row r="979" customFormat="1" ht="14.25" hidden="1" x14ac:dyDescent="0.2"/>
    <row r="980" customFormat="1" ht="14.25" hidden="1" x14ac:dyDescent="0.2"/>
    <row r="981" customFormat="1" ht="14.25" hidden="1" x14ac:dyDescent="0.2"/>
    <row r="982" customFormat="1" ht="14.25" hidden="1" x14ac:dyDescent="0.2"/>
    <row r="983" customFormat="1" ht="14.25" hidden="1" x14ac:dyDescent="0.2"/>
    <row r="984" customFormat="1" ht="14.25" hidden="1" x14ac:dyDescent="0.2"/>
    <row r="985" customFormat="1" ht="14.25" hidden="1" x14ac:dyDescent="0.2"/>
    <row r="986" customFormat="1" ht="14.25" hidden="1" x14ac:dyDescent="0.2"/>
    <row r="987" customFormat="1" ht="14.25" hidden="1" x14ac:dyDescent="0.2"/>
    <row r="988" customFormat="1" ht="14.25" hidden="1" x14ac:dyDescent="0.2"/>
    <row r="989" customFormat="1" ht="14.25" hidden="1" x14ac:dyDescent="0.2"/>
    <row r="990" customFormat="1" ht="14.25" hidden="1" x14ac:dyDescent="0.2"/>
    <row r="991" customFormat="1" ht="14.25" hidden="1" x14ac:dyDescent="0.2"/>
    <row r="992" customFormat="1" ht="14.25" hidden="1" x14ac:dyDescent="0.2"/>
    <row r="993" customFormat="1" ht="14.25" hidden="1" x14ac:dyDescent="0.2"/>
    <row r="994" customFormat="1" ht="14.25" hidden="1" x14ac:dyDescent="0.2"/>
    <row r="995" customFormat="1" ht="14.25" hidden="1" x14ac:dyDescent="0.2"/>
    <row r="996" customFormat="1" ht="14.25" hidden="1" x14ac:dyDescent="0.2"/>
    <row r="997" customFormat="1" ht="14.25" hidden="1" x14ac:dyDescent="0.2"/>
    <row r="998" customFormat="1" ht="14.25" hidden="1" x14ac:dyDescent="0.2"/>
  </sheetData>
  <sheetProtection algorithmName="SHA-512" hashValue="/wQiQ+HgYlTy8nT3QfZTp8x8ar+EtoA5pIqLOMgxKLBW/Wp8pQUPe4vP5r9mNbaD1y23N4rxcPRiSzr9EdC7vQ==" saltValue="qM1ek6Hv5DqmXigr7Kx4Zg==" spinCount="100000" sheet="1" objects="1" scenarios="1"/>
  <mergeCells count="7">
    <mergeCell ref="B5:C5"/>
    <mergeCell ref="G14:I14"/>
    <mergeCell ref="G13:I13"/>
    <mergeCell ref="D6:E7"/>
    <mergeCell ref="G7:I7"/>
    <mergeCell ref="G8:I8"/>
    <mergeCell ref="G9:I9"/>
  </mergeCells>
  <conditionalFormatting sqref="C7">
    <cfRule type="expression" dxfId="63" priority="14" stopIfTrue="1">
      <formula>C7=""</formula>
    </cfRule>
  </conditionalFormatting>
  <conditionalFormatting sqref="C8">
    <cfRule type="expression" dxfId="62" priority="15" stopIfTrue="1">
      <formula>C8=""</formula>
    </cfRule>
  </conditionalFormatting>
  <conditionalFormatting sqref="C9">
    <cfRule type="expression" dxfId="61" priority="3" stopIfTrue="1">
      <formula>C9=""</formula>
    </cfRule>
  </conditionalFormatting>
  <conditionalFormatting sqref="C10">
    <cfRule type="expression" dxfId="60" priority="4" stopIfTrue="1">
      <formula>C10=""</formula>
    </cfRule>
  </conditionalFormatting>
  <conditionalFormatting sqref="C11 C13">
    <cfRule type="expression" dxfId="59" priority="1" stopIfTrue="1">
      <formula>C11=""</formula>
    </cfRule>
  </conditionalFormatting>
  <conditionalFormatting sqref="C12 C14">
    <cfRule type="expression" dxfId="58" priority="2" stopIfTrue="1">
      <formula>C12=""</formula>
    </cfRule>
  </conditionalFormatting>
  <dataValidations count="8">
    <dataValidation type="list" allowBlank="1" showInputMessage="1" showErrorMessage="1" sqref="G14:I14 G9:I12" xr:uid="{7CDB1802-5CEC-4D95-9C6B-44EED1A85FB4}">
      <formula1>"Ja,Nein"</formula1>
    </dataValidation>
    <dataValidation type="list" allowBlank="1" showInputMessage="1" showErrorMessage="1" sqref="G13:I13" xr:uid="{D4442BC9-45B0-4396-AB6F-537A23606207}">
      <formula1>"CHF,USD,EUR"</formula1>
    </dataValidation>
    <dataValidation type="textLength" allowBlank="1" showInputMessage="1" showErrorMessage="1" error="Bitte Anzahl eingeben!" sqref="C7" xr:uid="{43324C21-A7CF-4E28-A619-B1792BDFEDCF}">
      <formula1>0</formula1>
      <formula2>100</formula2>
    </dataValidation>
    <dataValidation operator="greaterThanOrEqual" allowBlank="1" showInputMessage="1" showErrorMessage="1" error="Bitte Anzahl eingeben!" sqref="C8" xr:uid="{83F31DF7-B5B4-4B3D-BEC9-B6EC450C59A0}"/>
    <dataValidation type="date" operator="greaterThanOrEqual" allowBlank="1" showInputMessage="1" showErrorMessage="1" errorTitle="Date error" error="Input not a valid date" sqref="B999:B1048576" xr:uid="{70F4A9E2-0998-4BC7-BC7C-BE86A01148F4}">
      <formula1>1</formula1>
    </dataValidation>
    <dataValidation allowBlank="1" showInputMessage="1" error="Bitte Anzahl eingeben!" sqref="C9" xr:uid="{89BA3626-307B-4C80-B21F-34DC8A62D076}"/>
    <dataValidation type="list" allowBlank="1" showInputMessage="1" showErrorMessage="1" sqref="C10" xr:uid="{E18F3346-28E1-44C5-9B35-6839693BB93E}">
      <formula1>"Yes,No"</formula1>
    </dataValidation>
    <dataValidation type="decimal" allowBlank="1" showInputMessage="1" showErrorMessage="1" errorTitle="Number erro" error="Input not a valid number" sqref="C999:C1048576" xr:uid="{1CB57C37-3BDA-4288-9992-2EBC1DE16E9B}">
      <formula1>-1E+26</formula1>
      <formula2>1E+26</formula2>
    </dataValidation>
  </dataValidations>
  <pageMargins left="0.7" right="0.7" top="0.78740157499999996" bottom="0.78740157499999996" header="0.3" footer="0.3"/>
  <pageSetup paperSize="9" fitToHeight="0" orientation="landscape" horizontalDpi="1200" verticalDpi="1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A71B0-5EDD-47F9-BDDB-0A19E1731F33}">
  <sheetPr codeName="Blad29">
    <pageSetUpPr fitToPage="1"/>
  </sheetPr>
  <dimension ref="A1:AZ22"/>
  <sheetViews>
    <sheetView zoomScaleNormal="100" zoomScaleSheetLayoutView="100" workbookViewId="0">
      <selection activeCell="B6" sqref="B6"/>
    </sheetView>
  </sheetViews>
  <sheetFormatPr defaultColWidth="0" defaultRowHeight="0" customHeight="1" zeroHeight="1" x14ac:dyDescent="0.2"/>
  <cols>
    <col min="1" max="1" width="2.5" style="77" customWidth="1"/>
    <col min="2" max="2" width="25.625" style="77" customWidth="1"/>
    <col min="3" max="8" width="18.125" style="77" customWidth="1"/>
    <col min="9" max="9" width="4.625" style="77" customWidth="1"/>
    <col min="10" max="15" width="0" style="77" hidden="1" customWidth="1"/>
    <col min="16" max="16" width="9.875" style="77" hidden="1" customWidth="1"/>
    <col min="17" max="17" width="17.875" style="77" hidden="1" customWidth="1"/>
    <col min="18" max="18" width="2.625" style="77" hidden="1" customWidth="1"/>
    <col min="19" max="19" width="37.625" style="77" hidden="1" customWidth="1"/>
    <col min="20" max="20" width="9.875" style="77" hidden="1" customWidth="1"/>
    <col min="21" max="21" width="17.875" style="77" hidden="1" customWidth="1"/>
    <col min="22" max="22" width="2.625" style="77" hidden="1" customWidth="1"/>
    <col min="23" max="23" width="28.875" style="77" hidden="1" customWidth="1"/>
    <col min="24" max="24" width="10.125" style="77" hidden="1" customWidth="1"/>
    <col min="25" max="25" width="19.375" style="77" hidden="1" customWidth="1"/>
    <col min="26" max="26" width="11.875" style="77" hidden="1" customWidth="1"/>
    <col min="27" max="27" width="2.5" style="77" hidden="1" customWidth="1"/>
    <col min="28" max="28" width="19.125" style="77" hidden="1" customWidth="1"/>
    <col min="29" max="29" width="9.875" style="77" hidden="1" customWidth="1"/>
    <col min="30" max="30" width="17.875" style="77" hidden="1" customWidth="1"/>
    <col min="31" max="31" width="2.625" style="77" hidden="1" customWidth="1"/>
    <col min="32" max="32" width="37.625" style="77" hidden="1" customWidth="1"/>
    <col min="33" max="33" width="9.875" style="77" hidden="1" customWidth="1"/>
    <col min="34" max="34" width="17.875" style="77" hidden="1" customWidth="1"/>
    <col min="35" max="35" width="2.625" style="77" hidden="1" customWidth="1"/>
    <col min="36" max="52" width="37.625" style="77" hidden="1" customWidth="1"/>
    <col min="53" max="16384" width="10.125" style="77" hidden="1"/>
  </cols>
  <sheetData>
    <row r="1" spans="1:9" s="1" customFormat="1" ht="15.75" customHeight="1" x14ac:dyDescent="0.2">
      <c r="A1" s="335" t="str">
        <f>LUPKOD&amp;" "&amp;FONDNAMN</f>
        <v xml:space="preserve">LUP 2026-4 </v>
      </c>
    </row>
    <row r="2" spans="1:9" ht="7.5" customHeight="1" x14ac:dyDescent="0.2">
      <c r="A2" s="1"/>
      <c r="B2" s="1"/>
      <c r="C2" s="1"/>
      <c r="D2" s="1"/>
      <c r="E2" s="1"/>
      <c r="F2" s="1"/>
      <c r="G2" s="73"/>
      <c r="H2" s="49"/>
      <c r="I2" s="1"/>
    </row>
    <row r="3" spans="1:9" ht="39" customHeight="1" x14ac:dyDescent="0.2">
      <c r="A3" s="1"/>
      <c r="B3" s="1"/>
      <c r="C3" s="1"/>
      <c r="D3" s="1"/>
      <c r="E3" s="1"/>
      <c r="F3" s="235"/>
      <c r="G3" s="73"/>
      <c r="H3" s="49"/>
      <c r="I3" s="1"/>
    </row>
    <row r="4" spans="1:9" ht="30" customHeight="1" x14ac:dyDescent="0.2">
      <c r="A4" s="1"/>
      <c r="B4" s="294" t="s">
        <v>142</v>
      </c>
      <c r="C4" s="1"/>
      <c r="D4" s="1"/>
      <c r="E4" s="1"/>
      <c r="F4" s="1"/>
      <c r="G4" s="73"/>
      <c r="H4" s="49"/>
      <c r="I4" s="1"/>
    </row>
    <row r="5" spans="1:9" ht="33.75" customHeight="1" x14ac:dyDescent="0.2">
      <c r="A5" s="1"/>
      <c r="B5" s="411" t="str">
        <f>"Please complete the yellow fields (before deduction of fees and calculated in "&amp;Ccy&amp;" using close prices).
Note that return data since inception should be limited to the last ten years as of "&amp;Information!D5&amp;"."</f>
        <v>Please complete the yellow fields (before deduction of fees and calculated in USD using close prices).
Note that return data since inception should be limited to the last ten years as of 30 September 2026.</v>
      </c>
      <c r="C5" s="411"/>
      <c r="D5" s="411"/>
      <c r="E5" s="411"/>
      <c r="F5" s="411"/>
      <c r="G5" s="411"/>
      <c r="H5" s="411"/>
      <c r="I5" s="1"/>
    </row>
    <row r="6" spans="1:9" ht="45" customHeight="1" x14ac:dyDescent="0.2">
      <c r="A6" s="1"/>
      <c r="B6" s="177"/>
      <c r="C6" s="190" t="s">
        <v>143</v>
      </c>
      <c r="D6" s="2" t="s">
        <v>144</v>
      </c>
      <c r="E6" s="2" t="s">
        <v>145</v>
      </c>
      <c r="F6" s="2" t="s">
        <v>146</v>
      </c>
      <c r="G6" s="2" t="s">
        <v>147</v>
      </c>
      <c r="H6" s="2" t="s">
        <v>148</v>
      </c>
      <c r="I6" s="1"/>
    </row>
    <row r="7" spans="1:9" s="217" customFormat="1" ht="56.25" customHeight="1" x14ac:dyDescent="0.2">
      <c r="A7" s="176"/>
      <c r="B7" s="179" t="str">
        <f>"Key figures calculated from "&amp;TEXT(DATE(YEAR(DataDate)-3,MONTH(DataDate),DAY(DataDate)),"[$-en-US]dd MMMM e")&amp;" to "&amp;TEXT(DataDate,"[$-en-US]dd MMMM e")&amp;" (before deduction of fees and calculated in "&amp;Ccy&amp;")"</f>
        <v>Key figures calculated from 30 September 2023 to 30 September 2026 (before deduction of fees and calculated in USD)</v>
      </c>
      <c r="C7" s="288"/>
      <c r="D7" s="288"/>
      <c r="E7" s="288"/>
      <c r="F7" s="288"/>
      <c r="G7" s="288"/>
      <c r="H7" s="288"/>
      <c r="I7" s="1"/>
    </row>
    <row r="8" spans="1:9" s="217" customFormat="1" ht="45" customHeight="1" x14ac:dyDescent="0.2">
      <c r="A8" s="176"/>
      <c r="B8" s="7" t="str">
        <f>"Key figures calculated since start (before deduction of fees and calculated in "&amp;Ccy&amp;")"</f>
        <v>Key figures calculated since start (before deduction of fees and calculated in USD)</v>
      </c>
      <c r="C8" s="289"/>
      <c r="D8" s="289"/>
      <c r="E8" s="289"/>
      <c r="F8" s="289"/>
      <c r="G8" s="289"/>
      <c r="H8" s="289"/>
      <c r="I8" s="1"/>
    </row>
    <row r="9" spans="1:9" s="1" customFormat="1" ht="33.75" customHeight="1" x14ac:dyDescent="0.2">
      <c r="B9" s="431" t="s">
        <v>149</v>
      </c>
      <c r="C9" s="432"/>
      <c r="D9" s="432"/>
      <c r="E9" s="432"/>
      <c r="F9" s="432"/>
      <c r="G9" s="432"/>
      <c r="H9" s="432"/>
    </row>
    <row r="10" spans="1:9" s="176" customFormat="1" ht="22.5" customHeight="1" x14ac:dyDescent="0.2">
      <c r="B10" s="76"/>
      <c r="C10" s="1"/>
      <c r="D10" s="1"/>
      <c r="E10" s="1"/>
      <c r="F10" s="1"/>
      <c r="G10" s="1"/>
      <c r="H10" s="1"/>
      <c r="I10" s="1"/>
    </row>
    <row r="11" spans="1:9" s="217" customFormat="1" ht="34.35" hidden="1" customHeight="1" x14ac:dyDescent="0.2">
      <c r="B11" s="77"/>
      <c r="C11" s="77"/>
      <c r="D11" s="77"/>
      <c r="E11" s="77"/>
      <c r="F11" s="77"/>
      <c r="G11" s="77"/>
      <c r="H11" s="77"/>
      <c r="I11" s="77"/>
    </row>
    <row r="12" spans="1:9" s="217" customFormat="1" ht="34.35" hidden="1" customHeight="1" x14ac:dyDescent="0.2">
      <c r="B12" s="77"/>
      <c r="C12" s="77"/>
      <c r="D12" s="77"/>
      <c r="E12" s="77"/>
      <c r="F12" s="77"/>
      <c r="G12" s="77"/>
      <c r="H12" s="77"/>
      <c r="I12" s="77"/>
    </row>
    <row r="13" spans="1:9" s="217" customFormat="1" ht="34.35" hidden="1" customHeight="1" x14ac:dyDescent="0.2">
      <c r="B13" s="77"/>
      <c r="C13" s="77"/>
      <c r="D13" s="77"/>
      <c r="E13" s="77"/>
      <c r="F13" s="77"/>
      <c r="G13" s="77"/>
      <c r="H13" s="77"/>
      <c r="I13" s="77"/>
    </row>
    <row r="14" spans="1:9" s="217" customFormat="1" ht="34.35" hidden="1" customHeight="1" x14ac:dyDescent="0.2">
      <c r="B14" s="77"/>
      <c r="C14" s="77"/>
      <c r="D14" s="77"/>
      <c r="E14" s="77"/>
      <c r="F14" s="77"/>
      <c r="G14" s="77"/>
      <c r="H14" s="77"/>
      <c r="I14" s="77"/>
    </row>
    <row r="15" spans="1:9" s="217" customFormat="1" ht="34.35" hidden="1" customHeight="1" x14ac:dyDescent="0.2">
      <c r="B15" s="77"/>
      <c r="C15" s="77"/>
      <c r="D15" s="77"/>
      <c r="E15" s="77"/>
      <c r="F15" s="77"/>
      <c r="G15" s="77"/>
      <c r="H15" s="77"/>
      <c r="I15" s="77"/>
    </row>
    <row r="16" spans="1:9" s="217" customFormat="1" ht="34.35" hidden="1" customHeight="1" x14ac:dyDescent="0.2">
      <c r="B16" s="77"/>
      <c r="C16" s="77"/>
      <c r="D16" s="77"/>
      <c r="E16" s="77"/>
      <c r="F16" s="77"/>
      <c r="G16" s="77"/>
      <c r="H16" s="77"/>
    </row>
    <row r="17" spans="2:9" s="217" customFormat="1" ht="35.25" hidden="1" customHeight="1" x14ac:dyDescent="0.2">
      <c r="B17" s="77"/>
      <c r="C17" s="77"/>
      <c r="D17" s="77"/>
      <c r="E17" s="77"/>
      <c r="F17" s="77"/>
      <c r="G17" s="77"/>
      <c r="H17" s="77"/>
    </row>
    <row r="18" spans="2:9" ht="11.25" hidden="1" x14ac:dyDescent="0.2">
      <c r="I18" s="217"/>
    </row>
    <row r="19" spans="2:9" ht="11.25" hidden="1" customHeight="1" x14ac:dyDescent="0.2"/>
    <row r="20" spans="2:9" ht="11.25" hidden="1" customHeight="1" x14ac:dyDescent="0.2"/>
    <row r="21" spans="2:9" ht="11.25" hidden="1" customHeight="1" x14ac:dyDescent="0.2"/>
    <row r="22" spans="2:9" ht="11.25" hidden="1" customHeight="1" x14ac:dyDescent="0.2"/>
  </sheetData>
  <sheetProtection algorithmName="SHA-512" hashValue="aRq3gj+dH9M3nVOhah26g+RP+vA/ki7XW86tZ8KeTCcPVheiEUvONNwhMZzNSp6P8EOnsr+ZdGYHmu7W/KLDJg==" saltValue="fTA5caawvBfjLg0WPAz28w==" spinCount="100000" sheet="1" objects="1" scenarios="1"/>
  <mergeCells count="2">
    <mergeCell ref="B5:H5"/>
    <mergeCell ref="B9:H9"/>
  </mergeCells>
  <conditionalFormatting sqref="C7:H7">
    <cfRule type="expression" dxfId="57" priority="1" stopIfTrue="1">
      <formula>C7=""</formula>
    </cfRule>
  </conditionalFormatting>
  <conditionalFormatting sqref="C8:H8">
    <cfRule type="expression" dxfId="56" priority="4" stopIfTrue="1">
      <formula>C8=""</formula>
    </cfRule>
  </conditionalFormatting>
  <dataValidations count="1">
    <dataValidation type="decimal" operator="greaterThanOrEqual" allowBlank="1" showInputMessage="1" showErrorMessage="1" sqref="C7:H8" xr:uid="{C901D1BF-647F-4B0F-998B-04C129612EB9}">
      <formula1>-2000</formula1>
    </dataValidation>
  </dataValidations>
  <pageMargins left="0.7" right="0.7" top="0.78740157499999996" bottom="0.78740157499999996" header="0.3" footer="0.3"/>
  <pageSetup paperSize="9" scale="9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2452-9D1B-4846-9D01-BF37880DE8FD}">
  <sheetPr codeName="Blad30">
    <pageSetUpPr fitToPage="1"/>
  </sheetPr>
  <dimension ref="A1:AZ22"/>
  <sheetViews>
    <sheetView zoomScaleNormal="100" zoomScaleSheetLayoutView="100" workbookViewId="0">
      <selection activeCell="B6" sqref="B6"/>
    </sheetView>
  </sheetViews>
  <sheetFormatPr defaultColWidth="0" defaultRowHeight="0" customHeight="1" zeroHeight="1" x14ac:dyDescent="0.2"/>
  <cols>
    <col min="1" max="1" width="2.5" style="77" customWidth="1"/>
    <col min="2" max="2" width="25.625" style="77" customWidth="1"/>
    <col min="3" max="8" width="18.75" style="77" customWidth="1"/>
    <col min="9" max="9" width="4.625" style="77" customWidth="1"/>
    <col min="10" max="15" width="0" style="77" hidden="1" customWidth="1"/>
    <col min="16" max="16" width="9.875" style="77" hidden="1" customWidth="1"/>
    <col min="17" max="17" width="17.875" style="77" hidden="1" customWidth="1"/>
    <col min="18" max="18" width="2.625" style="77" hidden="1" customWidth="1"/>
    <col min="19" max="19" width="37.625" style="77" hidden="1" customWidth="1"/>
    <col min="20" max="20" width="9.875" style="77" hidden="1" customWidth="1"/>
    <col min="21" max="21" width="17.875" style="77" hidden="1" customWidth="1"/>
    <col min="22" max="22" width="2.625" style="77" hidden="1" customWidth="1"/>
    <col min="23" max="23" width="28.875" style="77" hidden="1" customWidth="1"/>
    <col min="24" max="24" width="10.125" style="77" hidden="1" customWidth="1"/>
    <col min="25" max="25" width="19.375" style="77" hidden="1" customWidth="1"/>
    <col min="26" max="26" width="11.875" style="77" hidden="1" customWidth="1"/>
    <col min="27" max="27" width="2.5" style="77" hidden="1" customWidth="1"/>
    <col min="28" max="28" width="19.125" style="77" hidden="1" customWidth="1"/>
    <col min="29" max="29" width="9.875" style="77" hidden="1" customWidth="1"/>
    <col min="30" max="30" width="17.875" style="77" hidden="1" customWidth="1"/>
    <col min="31" max="31" width="2.625" style="77" hidden="1" customWidth="1"/>
    <col min="32" max="32" width="37.625" style="77" hidden="1" customWidth="1"/>
    <col min="33" max="33" width="9.875" style="77" hidden="1" customWidth="1"/>
    <col min="34" max="34" width="17.875" style="77" hidden="1" customWidth="1"/>
    <col min="35" max="35" width="2.625" style="77" hidden="1" customWidth="1"/>
    <col min="36" max="52" width="37.625" style="77" hidden="1" customWidth="1"/>
    <col min="53" max="16384" width="10.125" style="77" hidden="1"/>
  </cols>
  <sheetData>
    <row r="1" spans="1:9" s="1" customFormat="1" ht="15.75" customHeight="1" x14ac:dyDescent="0.2">
      <c r="A1" s="335" t="str">
        <f>LUPKOD&amp;" "&amp;FONDNAMN</f>
        <v xml:space="preserve">LUP 2026-4 </v>
      </c>
    </row>
    <row r="2" spans="1:9" ht="7.5" customHeight="1" x14ac:dyDescent="0.2">
      <c r="A2" s="1"/>
      <c r="B2" s="1"/>
      <c r="C2" s="1"/>
      <c r="D2" s="1"/>
      <c r="E2" s="1"/>
      <c r="F2" s="1"/>
      <c r="G2" s="73"/>
      <c r="H2" s="49"/>
      <c r="I2" s="1"/>
    </row>
    <row r="3" spans="1:9" ht="39" customHeight="1" x14ac:dyDescent="0.2">
      <c r="A3" s="1"/>
      <c r="B3" s="1"/>
      <c r="C3" s="1"/>
      <c r="D3" s="1"/>
      <c r="E3" s="1"/>
      <c r="F3" s="235"/>
      <c r="G3" s="73"/>
      <c r="H3" s="49"/>
      <c r="I3" s="1"/>
    </row>
    <row r="4" spans="1:9" ht="30" customHeight="1" x14ac:dyDescent="0.2">
      <c r="A4" s="1"/>
      <c r="B4" s="294" t="s">
        <v>150</v>
      </c>
      <c r="C4" s="1"/>
      <c r="D4" s="1"/>
      <c r="E4" s="1"/>
      <c r="F4" s="1"/>
      <c r="G4" s="73"/>
      <c r="H4" s="49"/>
      <c r="I4" s="1"/>
    </row>
    <row r="5" spans="1:9" ht="22.5" customHeight="1" x14ac:dyDescent="0.2">
      <c r="A5" s="1"/>
      <c r="B5" s="411" t="str">
        <f>"Please complete the yellow fields (before deduction of fees and calculated in "&amp;Ccy&amp;" using close prices)"</f>
        <v>Please complete the yellow fields (before deduction of fees and calculated in USD using close prices)</v>
      </c>
      <c r="C5" s="411"/>
      <c r="D5" s="411"/>
      <c r="E5" s="411"/>
      <c r="F5" s="411"/>
      <c r="G5" s="411"/>
      <c r="H5" s="411"/>
      <c r="I5" s="1"/>
    </row>
    <row r="6" spans="1:9" ht="45" customHeight="1" x14ac:dyDescent="0.2">
      <c r="A6" s="1"/>
      <c r="B6" s="177"/>
      <c r="C6" s="190" t="s">
        <v>143</v>
      </c>
      <c r="D6" s="2" t="s">
        <v>144</v>
      </c>
      <c r="E6" s="2" t="s">
        <v>145</v>
      </c>
      <c r="F6" s="2" t="s">
        <v>146</v>
      </c>
      <c r="G6" s="2" t="s">
        <v>147</v>
      </c>
      <c r="H6" s="2" t="s">
        <v>148</v>
      </c>
      <c r="I6" s="1"/>
    </row>
    <row r="7" spans="1:9" s="217" customFormat="1" ht="56.25" customHeight="1" x14ac:dyDescent="0.2">
      <c r="A7" s="176"/>
      <c r="B7" s="179" t="str">
        <f>"Key figures calculated from "&amp;TEXT(DATE(YEAR(DataDate)-3,MONTH(DataDate),DAY(DataDate)),"[$-en-US]dd MMMM e")&amp;" to "&amp;TEXT(DataDate,"[$-en-US]dd MMMM e")&amp;" (before deduction of fees and calculated in "&amp;Ccy&amp;")"</f>
        <v>Key figures calculated from 30 September 2023 to 30 September 2026 (before deduction of fees and calculated in USD)</v>
      </c>
      <c r="C7" s="288"/>
      <c r="D7" s="288"/>
      <c r="E7" s="288"/>
      <c r="F7" s="288"/>
      <c r="G7" s="288"/>
      <c r="H7" s="288"/>
      <c r="I7" s="1"/>
    </row>
    <row r="8" spans="1:9" s="217" customFormat="1" ht="45" customHeight="1" x14ac:dyDescent="0.2">
      <c r="A8" s="176"/>
      <c r="B8" s="7" t="str">
        <f>"Key figures calculated since start (before deduction of fees and calculated in "&amp;Ccy&amp;")"</f>
        <v>Key figures calculated since start (before deduction of fees and calculated in USD)</v>
      </c>
      <c r="C8" s="289"/>
      <c r="D8" s="289"/>
      <c r="E8" s="289"/>
      <c r="F8" s="289"/>
      <c r="G8" s="289"/>
      <c r="H8" s="289"/>
      <c r="I8" s="1"/>
    </row>
    <row r="9" spans="1:9" s="1" customFormat="1" ht="22.5" customHeight="1" x14ac:dyDescent="0.2">
      <c r="B9" s="431" t="s">
        <v>151</v>
      </c>
      <c r="C9" s="432"/>
      <c r="D9" s="432"/>
      <c r="E9" s="432"/>
      <c r="F9" s="432"/>
      <c r="G9" s="432"/>
      <c r="H9" s="432"/>
    </row>
    <row r="10" spans="1:9" s="176" customFormat="1" ht="22.5" customHeight="1" x14ac:dyDescent="0.2">
      <c r="B10" s="76"/>
      <c r="C10" s="1"/>
      <c r="D10" s="1"/>
      <c r="E10" s="1"/>
      <c r="F10" s="1"/>
      <c r="G10" s="1"/>
      <c r="H10" s="1"/>
      <c r="I10" s="1"/>
    </row>
    <row r="11" spans="1:9" s="217" customFormat="1" ht="34.35" hidden="1" customHeight="1" x14ac:dyDescent="0.2">
      <c r="B11" s="77"/>
      <c r="C11" s="77"/>
      <c r="D11" s="77"/>
      <c r="E11" s="77"/>
      <c r="F11" s="77"/>
      <c r="G11" s="77"/>
      <c r="H11" s="77"/>
      <c r="I11" s="77"/>
    </row>
    <row r="12" spans="1:9" s="217" customFormat="1" ht="34.35" hidden="1" customHeight="1" x14ac:dyDescent="0.2">
      <c r="B12" s="77"/>
      <c r="C12" s="77"/>
      <c r="D12" s="77"/>
      <c r="E12" s="77"/>
      <c r="F12" s="77"/>
      <c r="G12" s="77"/>
      <c r="H12" s="77"/>
      <c r="I12" s="77"/>
    </row>
    <row r="13" spans="1:9" s="217" customFormat="1" ht="34.35" hidden="1" customHeight="1" x14ac:dyDescent="0.2">
      <c r="B13" s="77"/>
      <c r="C13" s="77"/>
      <c r="D13" s="77"/>
      <c r="E13" s="77"/>
      <c r="F13" s="77"/>
      <c r="G13" s="77"/>
      <c r="H13" s="77"/>
      <c r="I13" s="77"/>
    </row>
    <row r="14" spans="1:9" s="217" customFormat="1" ht="34.35" hidden="1" customHeight="1" x14ac:dyDescent="0.2">
      <c r="B14" s="77"/>
      <c r="C14" s="77"/>
      <c r="D14" s="77"/>
      <c r="E14" s="77"/>
      <c r="F14" s="77"/>
      <c r="G14" s="77"/>
      <c r="H14" s="77"/>
      <c r="I14" s="77"/>
    </row>
    <row r="15" spans="1:9" s="217" customFormat="1" ht="34.35" hidden="1" customHeight="1" x14ac:dyDescent="0.2">
      <c r="B15" s="77"/>
      <c r="C15" s="77"/>
      <c r="D15" s="77"/>
      <c r="E15" s="77"/>
      <c r="F15" s="77"/>
      <c r="G15" s="77"/>
      <c r="H15" s="77"/>
      <c r="I15" s="77"/>
    </row>
    <row r="16" spans="1:9" s="217" customFormat="1" ht="34.35" hidden="1" customHeight="1" x14ac:dyDescent="0.2">
      <c r="B16" s="77"/>
      <c r="C16" s="77"/>
      <c r="D16" s="77"/>
      <c r="E16" s="77"/>
      <c r="F16" s="77"/>
      <c r="G16" s="77"/>
      <c r="H16" s="77"/>
    </row>
    <row r="17" spans="2:9" s="217" customFormat="1" ht="35.25" hidden="1" customHeight="1" x14ac:dyDescent="0.2">
      <c r="B17" s="77"/>
      <c r="C17" s="77"/>
      <c r="D17" s="77"/>
      <c r="E17" s="77"/>
      <c r="F17" s="77"/>
      <c r="G17" s="77"/>
      <c r="H17" s="77"/>
    </row>
    <row r="18" spans="2:9" ht="11.25" hidden="1" x14ac:dyDescent="0.2">
      <c r="I18" s="217"/>
    </row>
    <row r="19" spans="2:9" ht="11.25" hidden="1" customHeight="1" x14ac:dyDescent="0.2"/>
    <row r="20" spans="2:9" ht="11.25" hidden="1" customHeight="1" x14ac:dyDescent="0.2"/>
    <row r="21" spans="2:9" ht="11.25" hidden="1" customHeight="1" x14ac:dyDescent="0.2"/>
    <row r="22" spans="2:9" ht="11.25" hidden="1" customHeight="1" x14ac:dyDescent="0.2"/>
  </sheetData>
  <sheetProtection algorithmName="SHA-512" hashValue="xuBdbBcyEstUf0+abV98SwcOHiW2PLNadx/ELmvvZsgcDndnC52peu6QRTFUeMUEdnMSvl/sbm/d6BVkUqGXsQ==" saltValue="+zBRnkZmpdzZ35jHE7Igpg==" spinCount="100000" sheet="1" objects="1" scenarios="1"/>
  <mergeCells count="2">
    <mergeCell ref="B5:H5"/>
    <mergeCell ref="B9:H9"/>
  </mergeCells>
  <conditionalFormatting sqref="C7:H7">
    <cfRule type="expression" dxfId="55" priority="1" stopIfTrue="1">
      <formula>C7=""</formula>
    </cfRule>
  </conditionalFormatting>
  <conditionalFormatting sqref="C8:H8">
    <cfRule type="expression" dxfId="54" priority="4" stopIfTrue="1">
      <formula>C8=""</formula>
    </cfRule>
  </conditionalFormatting>
  <dataValidations count="1">
    <dataValidation type="decimal" operator="greaterThanOrEqual" allowBlank="1" showInputMessage="1" showErrorMessage="1" sqref="C7:H8" xr:uid="{C54B2459-7890-442B-A318-58D010F797ED}">
      <formula1>-2000</formula1>
    </dataValidation>
  </dataValidations>
  <pageMargins left="0.7" right="0.7" top="0.78740157499999996" bottom="0.78740157499999996" header="0.3" footer="0.3"/>
  <pageSetup paperSize="9" scale="91"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D9A54-9169-4DB5-B4F6-6BABD1300F0C}">
  <sheetPr codeName="Blad33"/>
  <dimension ref="A1:I65"/>
  <sheetViews>
    <sheetView topLeftCell="A5" zoomScale="93" zoomScaleNormal="100" workbookViewId="0">
      <selection activeCell="B6" sqref="B6"/>
    </sheetView>
  </sheetViews>
  <sheetFormatPr defaultColWidth="0" defaultRowHeight="0" customHeight="1" zeroHeight="1" x14ac:dyDescent="0.2"/>
  <cols>
    <col min="1" max="1" width="2.5" style="77" customWidth="1"/>
    <col min="2" max="2" width="13.375" style="236" customWidth="1"/>
    <col min="3" max="3" width="17.625" style="236" customWidth="1"/>
    <col min="4" max="4" width="28.125" style="236" customWidth="1"/>
    <col min="5" max="6" width="25" style="236" customWidth="1"/>
    <col min="7" max="7" width="22.5" style="236" customWidth="1"/>
    <col min="8" max="8" width="20.625" style="236" customWidth="1"/>
    <col min="9" max="16384" width="13.375" style="236" hidden="1"/>
  </cols>
  <sheetData>
    <row r="1" spans="1:9" s="300" customFormat="1" ht="15.75" customHeight="1" x14ac:dyDescent="0.2">
      <c r="A1" s="335" t="str">
        <f>LUPKOD&amp;" "&amp;FONDNAMN</f>
        <v xml:space="preserve">LUP 2026-4 </v>
      </c>
    </row>
    <row r="2" spans="1:9" s="77" customFormat="1" ht="7.5" customHeight="1" x14ac:dyDescent="0.2">
      <c r="A2" s="1"/>
      <c r="B2" s="1"/>
      <c r="C2" s="1"/>
      <c r="D2" s="1"/>
      <c r="E2" s="1"/>
      <c r="F2" s="1"/>
      <c r="G2" s="73"/>
      <c r="H2" s="49"/>
    </row>
    <row r="3" spans="1:9" s="77" customFormat="1" ht="39" customHeight="1" x14ac:dyDescent="0.2">
      <c r="A3" s="1"/>
      <c r="B3" s="1"/>
      <c r="C3" s="1"/>
      <c r="D3" s="1"/>
      <c r="E3" s="1"/>
      <c r="F3" s="235"/>
      <c r="G3" s="73"/>
      <c r="H3" s="49"/>
      <c r="I3" s="1"/>
    </row>
    <row r="4" spans="1:9" s="77" customFormat="1" ht="30" customHeight="1" x14ac:dyDescent="0.2">
      <c r="A4" s="1"/>
      <c r="B4" s="294" t="s">
        <v>152</v>
      </c>
      <c r="C4" s="1"/>
      <c r="D4" s="1"/>
      <c r="E4" s="1"/>
      <c r="F4" s="1"/>
      <c r="G4" s="73"/>
      <c r="H4" s="49"/>
    </row>
    <row r="5" spans="1:9" s="77" customFormat="1" ht="150" customHeight="1" x14ac:dyDescent="0.2">
      <c r="A5" s="1"/>
      <c r="B5" s="409" t="s">
        <v>219</v>
      </c>
      <c r="C5" s="409"/>
      <c r="D5" s="409"/>
      <c r="E5" s="409"/>
      <c r="F5" s="409"/>
      <c r="G5" s="409"/>
      <c r="H5" s="27"/>
    </row>
    <row r="6" spans="1:9" s="334" customFormat="1" ht="33.75" customHeight="1" x14ac:dyDescent="0.2">
      <c r="A6" s="1"/>
      <c r="B6" s="237"/>
      <c r="C6" s="433" t="s">
        <v>153</v>
      </c>
      <c r="D6" s="434"/>
      <c r="E6" s="238" t="s">
        <v>154</v>
      </c>
      <c r="F6" s="239" t="s">
        <v>155</v>
      </c>
      <c r="G6" s="238" t="s">
        <v>214</v>
      </c>
      <c r="H6" s="240"/>
    </row>
    <row r="7" spans="1:9" s="217" customFormat="1" ht="45.75" customHeight="1" x14ac:dyDescent="0.2">
      <c r="A7" s="176"/>
      <c r="B7" s="241" t="s">
        <v>156</v>
      </c>
      <c r="C7" s="242" t="s">
        <v>157</v>
      </c>
      <c r="D7" s="242" t="s">
        <v>158</v>
      </c>
      <c r="E7" s="243"/>
      <c r="F7" s="243"/>
      <c r="G7" s="244"/>
      <c r="H7" s="27"/>
    </row>
    <row r="8" spans="1:9" s="217" customFormat="1" ht="22.5" customHeight="1" x14ac:dyDescent="0.2">
      <c r="A8" s="176"/>
      <c r="B8" s="245">
        <v>1</v>
      </c>
      <c r="C8" s="246">
        <v>0.4</v>
      </c>
      <c r="D8" s="247">
        <v>1000000000</v>
      </c>
      <c r="E8" s="248">
        <f>SUM(F8:G8)</f>
        <v>0</v>
      </c>
      <c r="F8" s="249"/>
      <c r="G8" s="391"/>
      <c r="H8" s="250" t="str">
        <f>IF(D8&lt;&gt;"",IF(F8="","Complete mandatory fields ",IF(G8="","Complete mandatory fields","")),"")</f>
        <v xml:space="preserve">Complete mandatory fields </v>
      </c>
    </row>
    <row r="9" spans="1:9" s="217" customFormat="1" ht="22.5" customHeight="1" x14ac:dyDescent="0.2">
      <c r="A9" s="176"/>
      <c r="B9" s="251">
        <v>2</v>
      </c>
      <c r="C9" s="252">
        <f>D8+1</f>
        <v>1000000001</v>
      </c>
      <c r="D9" s="253"/>
      <c r="E9" s="254">
        <f>SUM(F9:G9)</f>
        <v>0</v>
      </c>
      <c r="F9" s="255"/>
      <c r="G9" s="392"/>
      <c r="H9" s="250" t="str">
        <f>IF(D9&lt;&gt;"",IF(F9="","Optional fields ",IF(G9="","Optional fields","")),"")</f>
        <v/>
      </c>
    </row>
    <row r="10" spans="1:9" s="217" customFormat="1" ht="22.5" customHeight="1" x14ac:dyDescent="0.2">
      <c r="A10" s="176"/>
      <c r="B10" s="245">
        <v>3</v>
      </c>
      <c r="C10" s="246">
        <f>IF(D9&lt;&gt;"",D9+1,C9)</f>
        <v>1000000001</v>
      </c>
      <c r="D10" s="256"/>
      <c r="E10" s="248">
        <f>SUM(F10:G10)</f>
        <v>0</v>
      </c>
      <c r="F10" s="249"/>
      <c r="G10" s="391"/>
      <c r="H10" s="250" t="str">
        <f>IF(D10&lt;&gt;"",IF(F10="","Optional fields ",IF(G10="","Optional fields","")),"")</f>
        <v/>
      </c>
    </row>
    <row r="11" spans="1:9" s="217" customFormat="1" ht="22.5" customHeight="1" x14ac:dyDescent="0.2">
      <c r="A11" s="176"/>
      <c r="B11" s="251">
        <v>4</v>
      </c>
      <c r="C11" s="252">
        <f>IF(D10&lt;&gt;"",D10+1,C10)</f>
        <v>1000000001</v>
      </c>
      <c r="D11" s="253"/>
      <c r="E11" s="254">
        <f>SUM(F11:G11)</f>
        <v>0</v>
      </c>
      <c r="F11" s="255"/>
      <c r="G11" s="392"/>
      <c r="H11" s="250" t="str">
        <f>IF(D11&lt;&gt;"",IF(F11="","Optional fields ",IF(G11="","Optional fields","")),"")</f>
        <v/>
      </c>
    </row>
    <row r="12" spans="1:9" s="217" customFormat="1" ht="22.5" customHeight="1" x14ac:dyDescent="0.2">
      <c r="A12" s="176"/>
      <c r="B12" s="257">
        <v>5</v>
      </c>
      <c r="C12" s="258">
        <f>IF(D11&lt;&gt;"",D11+1,C11)</f>
        <v>1000000001</v>
      </c>
      <c r="D12" s="259">
        <v>999999999999</v>
      </c>
      <c r="E12" s="260">
        <f>SUM(F12:G12)</f>
        <v>0</v>
      </c>
      <c r="F12" s="261"/>
      <c r="G12" s="393"/>
      <c r="H12" s="250" t="str">
        <f>IF(D12&lt;&gt;"",IF(F12="","Complete mandatory fields ",IF(G12="","Complete mandatory fields","")),"")</f>
        <v xml:space="preserve">Complete mandatory fields </v>
      </c>
    </row>
    <row r="13" spans="1:9" s="217" customFormat="1" ht="17.25" customHeight="1" x14ac:dyDescent="0.2">
      <c r="A13" s="176"/>
      <c r="B13" s="262"/>
      <c r="C13" s="263"/>
      <c r="D13" s="27"/>
      <c r="E13" s="27"/>
      <c r="F13" s="27"/>
      <c r="G13" s="27"/>
      <c r="H13" s="27"/>
    </row>
    <row r="14" spans="1:9" s="77" customFormat="1" ht="17.25" customHeight="1" x14ac:dyDescent="0.2">
      <c r="A14" s="176"/>
      <c r="B14" s="27"/>
      <c r="C14" s="27"/>
      <c r="D14" s="27"/>
      <c r="E14" s="27"/>
      <c r="F14" s="27"/>
      <c r="G14" s="27"/>
      <c r="H14" s="27"/>
    </row>
    <row r="15" spans="1:9" s="77" customFormat="1" ht="33.75" customHeight="1" x14ac:dyDescent="0.2">
      <c r="A15" s="176"/>
      <c r="B15" s="264"/>
      <c r="C15" s="265" t="s">
        <v>188</v>
      </c>
      <c r="D15" s="265" t="s">
        <v>159</v>
      </c>
      <c r="E15" s="265" t="s">
        <v>155</v>
      </c>
      <c r="F15" s="266" t="s">
        <v>214</v>
      </c>
      <c r="G15" s="27"/>
      <c r="H15" s="27"/>
    </row>
    <row r="16" spans="1:9" s="217" customFormat="1" ht="22.5" customHeight="1" x14ac:dyDescent="0.2">
      <c r="A16" s="176"/>
      <c r="B16" s="267" t="s">
        <v>160</v>
      </c>
      <c r="C16" s="268"/>
      <c r="D16" s="269"/>
      <c r="E16" s="269"/>
      <c r="F16" s="270"/>
      <c r="G16" s="27"/>
      <c r="H16" s="27"/>
    </row>
    <row r="17" spans="1:8" s="217" customFormat="1" ht="22.5" customHeight="1" x14ac:dyDescent="0.2">
      <c r="A17" s="176"/>
      <c r="B17" s="271">
        <v>1000</v>
      </c>
      <c r="C17" s="272">
        <v>0.75</v>
      </c>
      <c r="D17" s="248">
        <f>SUM(E17:F17)</f>
        <v>0</v>
      </c>
      <c r="E17" s="248">
        <f>(IF(D8="",0,IF($B$17*1000000&lt;=D8,$B$17*1000000,D8)*F8)+IF(D9="",0,IF($B$17*1000000&lt;=D9,IF($B$17*1000000&gt;=C9,$B$17*1000000-C9+1,0),D9-C9+1)*F9)+IF(D10="",0,IF($B$17*1000000&lt;=D10,IF($B$17*1000000&gt;=C10,$B$17*1000000-C10+1,0),D10-C10+1)*F10)+IF(D11="",0,IF($B$17*1000000&lt;=D11,IF($B$17*1000000&gt;=C11,$B$17*1000000-C11+1,0),D11-C11+1)*F11)+IF(D12="",0,IF($B$17*1000000&lt;=D12,IF($B$17*1000000&gt;=C12,$B$17*1000000-C12+1,0),D12-C12+1)*F12))/($B$17*1000000)</f>
        <v>0</v>
      </c>
      <c r="F17" s="273">
        <f>(IF(D8="",0,IF($B$17*1000000&lt;=D8,$B$17*1000000,D8)*G8)+IF(D9="",0,IF($B$17*1000000&lt;=D9,IF($B$17*1000000&gt;=C9,$B$17*1000000-C9+1,0),D9-C9+1)*G9)+IF(D10="",0,IF($B$17*1000000&lt;=D10,IF($B$17*1000000&gt;=C10,$B$17*1000000-C10+1,0),D10-C10+1)*G10)+IF(D11="",0,IF($B$17*1000000&lt;=D11,IF($B$17*1000000&gt;=C11,$B$17*1000000-C11+1,0),D11-C11+1)*G11)+IF(D12="",0,IF($B$17*1000000&lt;=D12,IF($B$17*1000000&gt;=C12,$B$17*1000000-C12+1,0),D12-C12+1)*G12))/($B$17*1000000)</f>
        <v>0</v>
      </c>
      <c r="G17" s="27"/>
      <c r="H17" s="27"/>
    </row>
    <row r="18" spans="1:8" s="217" customFormat="1" ht="22.5" customHeight="1" x14ac:dyDescent="0.2">
      <c r="A18" s="176"/>
      <c r="B18" s="274">
        <v>1250</v>
      </c>
      <c r="C18" s="275">
        <v>0.1</v>
      </c>
      <c r="D18" s="254">
        <f>SUM(E18:F18)</f>
        <v>0</v>
      </c>
      <c r="E18" s="254">
        <f>(IF(D8="",0,IF($B$18*1000000&lt;=D8,$B$18*1000000,D8)*F8)+IF(D9="",0,IF($B$18*1000000&lt;=D9,IF($B$18*1000000&gt;=C9,$B$18*1000000-C9+1,0),D9-C9+1)*F9)+IF(D10="",0,IF($B$18*1000000&lt;=D10,IF($B$18*1000000&gt;=C10,$B$18*1000000-C10+1,0),D10-C10+1)*F10)+IF(D11="",0,IF($B$18*1000000&lt;=D11,IF($B$18*1000000&gt;=C11,$B$18*1000000-C11+1,0),D11-C11+1)*F11)+IF(D12="",0,IF($B$18*1000000&lt;=D12,IF($B$18*1000000&gt;=C12,$B$18*1000000-C12+1,0),D12-C12+1)*F12))/($B$18*1000000)</f>
        <v>0</v>
      </c>
      <c r="F18" s="276">
        <f>(IF(D8="",0,IF($B$18*1000000&lt;=D8,$B$18*1000000,D8)*G8)+IF(D9="",0,IF($B$18*1000000&lt;=D9,IF($B$18*1000000&gt;=C9,$B$18*1000000-C9+1,0),D9-C9+1)*G9)+IF(D10="",0,IF($B$18*1000000&lt;=D10,IF($B$18*1000000&gt;=C10,$B$18*1000000-C10+1,0),D10-C10+1)*G10)+IF(D11="",0,IF($B$18*1000000&lt;=D11,IF($B$18*1000000&gt;=C11,$B$18*1000000-C11+1,0),D11-C11+1)*G11)+IF(D12="",0,IF($B$18*1000000&lt;=D12,IF($B$18*1000000&gt;=C12,$B$18*1000000-C12+1,0),D12-C12+1)*G12))/($B$18*1000000)</f>
        <v>0</v>
      </c>
      <c r="G18" s="27"/>
      <c r="H18" s="27"/>
    </row>
    <row r="19" spans="1:8" s="217" customFormat="1" ht="22.5" customHeight="1" x14ac:dyDescent="0.2">
      <c r="A19" s="176"/>
      <c r="B19" s="271">
        <v>1500</v>
      </c>
      <c r="C19" s="272">
        <v>0.05</v>
      </c>
      <c r="D19" s="248">
        <f>SUM(E19:F19)</f>
        <v>0</v>
      </c>
      <c r="E19" s="248">
        <f>(IF(D8="",0,IF($B$19*1000000&lt;=D8,$B$19*1000000,D8)*F8)+IF(D9="",0,IF($B$19*1000000&lt;=D9,IF($B$19*1000000&gt;=C9,$B$19*1000000-C9+1,0),D9-C9+1)*F9)+IF(D10="",0,IF($B$19*1000000&lt;=D10,IF($B$19*1000000&gt;=C10,$B$19*1000000-C10+1,0),D10-C10+1)*F10)+IF(D11="",0,IF($B$19*1000000&lt;=D11,IF($B$19*1000000&gt;=C11,$B$19*1000000-C11+1,0),D11-C11+1)*F11)+IF(D12="",0,IF($B$19*1000000&lt;=D12,IF($B$19*1000000&gt;=C12,$B$19*1000000-C12+1,0),D12-C12+1)*F12))/($B$19*1000000)</f>
        <v>0</v>
      </c>
      <c r="F19" s="273">
        <f>(IF(D8="",0,IF($B$19*1000000&lt;=D8,$B$19*1000000,D8)*G8)+IF(D9="",0,IF($B$19*1000000&lt;=D9,IF($B$19*1000000&gt;=C9,$B$19*1000000-C9+1,0),D9-C9+1)*G9)+IF(D10="",0,IF($B$19*1000000&lt;=D10,IF($B$19*1000000&gt;=C10,$B$19*1000000-C10+1,0),D10-C10+1)*G10)+IF(D11="",0,IF($B$19*1000000&lt;=D11,IF($B$19*1000000&gt;=C11,$B$19*1000000-C11+1,0),D11-C11+1)*G11)+IF(D12="",0,IF($B$19*1000000&lt;=D12,IF($B$19*1000000&gt;=C12,$B$19*1000000-C12+1,0),D12-C12+1)*G12))/($B$19*1000000)</f>
        <v>0</v>
      </c>
      <c r="G19" s="27"/>
      <c r="H19" s="27"/>
    </row>
    <row r="20" spans="1:8" s="217" customFormat="1" ht="22.5" customHeight="1" x14ac:dyDescent="0.2">
      <c r="A20" s="176"/>
      <c r="B20" s="274">
        <v>1750</v>
      </c>
      <c r="C20" s="275">
        <v>0.05</v>
      </c>
      <c r="D20" s="254">
        <f>SUM(E20:F20)</f>
        <v>0</v>
      </c>
      <c r="E20" s="254">
        <f>(IF(D8="",0,IF($B$20*1000000&lt;=D8,$B$20*1000000,D8)*F8)+IF(D9="",0,IF($B$20*1000000&lt;=D9,IF($B$20*1000000&gt;=C9,$B$20*1000000-C9+1,0),D9-C9+1)*F9)+IF(D10="",0,IF($B$20*1000000&lt;=D10,IF($B$20*1000000&gt;=C10,$B$20*1000000-C10+1,0),D10-C10+1)*F10)+IF(D11="",0,IF($B$20*1000000&lt;=D11,IF($B$20*1000000&gt;=C11,$B$20*1000000-C11+1,0),D11-C11+1)*F11)+IF(D12="",0,IF($B$20*1000000&lt;=D12,IF($B$20*1000000&gt;=C12,$B$20*1000000-C12+1,0),D12-C12+1)*F12))/($B$20*1000000)</f>
        <v>0</v>
      </c>
      <c r="F20" s="276">
        <f>(IF(D8="",0,IF($B$20*1000000&lt;=D8,$B$20*1000000,D8)*G8)+IF(D9="",0,IF($B$20*1000000&lt;=D9,IF($B$20*1000000&gt;=C9,$B$20*1000000-C9+1,0),D9-C9+1)*G9)+IF(D10="",0,IF($B$20*1000000&lt;=D10,IF($B$20*1000000&gt;=C10,$B$20*1000000-C10+1,0),D10-C10+1)*G10)+IF(D11="",0,IF($B$20*1000000&lt;=D11,IF($B$20*1000000&gt;=C11,$B$20*1000000-C11+1,0),D11-C11+1)*G11)+IF(D12="",0,IF($B$20*1000000&lt;=D12,IF($B$20*1000000&gt;=C12,$B$20*1000000-C12+1,0),D12-C12+1)*G12))/($B$20*1000000)</f>
        <v>0</v>
      </c>
      <c r="G20" s="27"/>
      <c r="H20" s="27"/>
    </row>
    <row r="21" spans="1:8" s="217" customFormat="1" ht="22.5" customHeight="1" x14ac:dyDescent="0.2">
      <c r="A21" s="176"/>
      <c r="B21" s="271">
        <v>2000</v>
      </c>
      <c r="C21" s="272">
        <v>0.05</v>
      </c>
      <c r="D21" s="248">
        <f>SUM(E21:F21)</f>
        <v>0</v>
      </c>
      <c r="E21" s="248">
        <f>(IF(D8="",0,IF($B$21*1000000&lt;=D8,$B$21*1000000,D8)*F8)+IF(D9="",0,IF($B$21*1000000&lt;=D9,IF($B$21*1000000&gt;=C9,$B$21*1000000-C9+1,0),D9-C9+1)*F9)+IF(D10="",0,IF($B$21*1000000&lt;=D10,IF($B$21*1000000&gt;=C10,$B$21*1000000-C10+1,0),D10-C10+1)*F10)+IF(D11="",0,IF($B$21*1000000&lt;=D11,IF($B$21*1000000&gt;=C11,$B$21*1000000-C11+1,0),D11-C11+1)*F11)+IF(D12="",0,IF($B$21*1000000&lt;=D12,IF($B$21*1000000&gt;=C12,$B$21*1000000-C12+1,0),D12-C12+1)*F12))/($B$21*1000000)</f>
        <v>0</v>
      </c>
      <c r="F21" s="273">
        <f>(IF(D8="",0,IF($B$21*1000000&lt;=D8,$B$21*1000000,D8)*G8)+IF(D9="",0,IF($B$21*1000000&lt;=D9,IF($B$21*1000000&gt;=C9,$B$21*1000000-C9+1,0),D9-C9+1)*G9)+IF(D10="",0,IF($B$21*1000000&lt;=D10,IF($B$21*1000000&gt;=C10,$B$21*1000000-C10+1,0),D10-C10+1)*G10)+IF(D11="",0,IF($B$21*1000000&lt;=D11,IF($B$21*1000000&gt;=C11,$B$21*1000000-C11+1,0),D11-C11+1)*G11)+IF(D12="",0,IF($B$21*1000000&lt;=D12,IF($B$21*1000000&gt;=C12,$B$21*1000000-C12+1,0),D12-C12+1)*G12))/($B$21*1000000)</f>
        <v>0</v>
      </c>
      <c r="G21" s="27"/>
      <c r="H21" s="27"/>
    </row>
    <row r="22" spans="1:8" s="217" customFormat="1" ht="22.5" customHeight="1" x14ac:dyDescent="0.2">
      <c r="A22" s="176"/>
      <c r="B22" s="277" t="s">
        <v>161</v>
      </c>
      <c r="C22" s="278">
        <v>1</v>
      </c>
      <c r="D22" s="279">
        <f>SUMPRODUCT(C17:C21,D17:D21)</f>
        <v>0</v>
      </c>
      <c r="E22" s="280"/>
      <c r="F22" s="281"/>
      <c r="G22" s="27"/>
      <c r="H22" s="27"/>
    </row>
    <row r="23" spans="1:8" s="217" customFormat="1" ht="17.25" customHeight="1" x14ac:dyDescent="0.2">
      <c r="A23" s="176"/>
      <c r="B23" s="262"/>
      <c r="C23" s="262"/>
      <c r="D23" s="27"/>
      <c r="E23" s="27"/>
      <c r="F23" s="27"/>
      <c r="G23" s="27"/>
      <c r="H23" s="27"/>
    </row>
    <row r="24" spans="1:8" ht="17.25" hidden="1" customHeight="1" x14ac:dyDescent="0.2">
      <c r="A24" s="217"/>
    </row>
    <row r="25" spans="1:8" ht="17.25" hidden="1" customHeight="1" x14ac:dyDescent="0.2">
      <c r="A25" s="217"/>
    </row>
    <row r="26" spans="1:8" ht="17.25" hidden="1" customHeight="1" x14ac:dyDescent="0.2">
      <c r="A26" s="217"/>
    </row>
    <row r="27" spans="1:8" ht="17.25" hidden="1" customHeight="1" x14ac:dyDescent="0.2"/>
    <row r="28" spans="1:8" ht="17.25" hidden="1" customHeight="1" x14ac:dyDescent="0.2"/>
    <row r="29" spans="1:8" ht="17.25" hidden="1" customHeight="1" x14ac:dyDescent="0.2"/>
    <row r="30" spans="1:8" ht="17.25" hidden="1" customHeight="1" x14ac:dyDescent="0.2"/>
    <row r="31" spans="1:8" ht="17.25" hidden="1" customHeight="1" x14ac:dyDescent="0.2"/>
    <row r="32" spans="1:8" ht="17.25" hidden="1" customHeight="1" x14ac:dyDescent="0.2"/>
    <row r="33" ht="17.25" hidden="1" customHeight="1" x14ac:dyDescent="0.2"/>
    <row r="34" ht="17.25" hidden="1" customHeight="1" x14ac:dyDescent="0.2"/>
    <row r="35" ht="17.25" hidden="1" customHeight="1" x14ac:dyDescent="0.2"/>
    <row r="36" ht="17.25" hidden="1" customHeight="1" x14ac:dyDescent="0.2"/>
    <row r="37" ht="17.25" hidden="1" customHeight="1" x14ac:dyDescent="0.2"/>
    <row r="38" ht="17.25" hidden="1" customHeight="1" x14ac:dyDescent="0.2"/>
    <row r="39" ht="17.25" hidden="1" customHeight="1" x14ac:dyDescent="0.2"/>
    <row r="40" ht="17.25" hidden="1" customHeight="1" x14ac:dyDescent="0.2"/>
    <row r="41" ht="17.25" hidden="1" customHeight="1" x14ac:dyDescent="0.2"/>
    <row r="42" ht="17.25" hidden="1" customHeight="1" x14ac:dyDescent="0.2"/>
    <row r="43" ht="17.25" hidden="1" customHeight="1" x14ac:dyDescent="0.2"/>
    <row r="44" ht="17.25" hidden="1" customHeight="1" x14ac:dyDescent="0.2"/>
    <row r="45" ht="17.25" hidden="1" customHeight="1" x14ac:dyDescent="0.2"/>
    <row r="46" ht="17.25" hidden="1" customHeight="1" x14ac:dyDescent="0.2"/>
    <row r="47" ht="17.25" hidden="1" customHeight="1" x14ac:dyDescent="0.2"/>
    <row r="48" ht="17.25" hidden="1" customHeight="1" x14ac:dyDescent="0.2"/>
    <row r="49" ht="17.25" hidden="1" customHeight="1" x14ac:dyDescent="0.2"/>
    <row r="50" ht="17.25" hidden="1" customHeight="1" x14ac:dyDescent="0.2"/>
    <row r="51" ht="17.25" hidden="1" customHeight="1" x14ac:dyDescent="0.2"/>
    <row r="52" ht="17.25" hidden="1" customHeight="1" x14ac:dyDescent="0.2"/>
    <row r="53" ht="17.25" hidden="1" customHeight="1" x14ac:dyDescent="0.2"/>
    <row r="54" ht="17.25" hidden="1" customHeight="1" x14ac:dyDescent="0.2"/>
    <row r="55" ht="17.25" hidden="1" customHeight="1" x14ac:dyDescent="0.2"/>
    <row r="56" ht="17.25" hidden="1" customHeight="1" x14ac:dyDescent="0.2"/>
    <row r="57" ht="17.25" hidden="1" customHeight="1" x14ac:dyDescent="0.2"/>
    <row r="58" ht="17.25" hidden="1" customHeight="1" x14ac:dyDescent="0.2"/>
    <row r="59" ht="17.25" hidden="1" customHeight="1" x14ac:dyDescent="0.2"/>
    <row r="60" ht="17.25" hidden="1" customHeight="1" x14ac:dyDescent="0.2"/>
    <row r="61" ht="17.25" hidden="1" customHeight="1" x14ac:dyDescent="0.2"/>
    <row r="62" ht="17.25" hidden="1" customHeight="1" x14ac:dyDescent="0.2"/>
    <row r="63" ht="17.25" hidden="1" customHeight="1" x14ac:dyDescent="0.2"/>
    <row r="64" ht="17.25" hidden="1" customHeight="1" x14ac:dyDescent="0.2"/>
    <row r="65" ht="17.25" hidden="1" customHeight="1" x14ac:dyDescent="0.2"/>
  </sheetData>
  <sheetProtection algorithmName="SHA-512" hashValue="r0clLBdHDKB1Uvf6UDOuImvjtl9UyFzs50mbCWu5VLSnyS9IOooxUfKoJchTCBOjUXBAVieqU9frnvPbSLlicw==" saltValue="U1Zb7wEJvsBZUTYK7cTyyg==" spinCount="100000" sheet="1" objects="1" scenarios="1"/>
  <mergeCells count="2">
    <mergeCell ref="B5:G5"/>
    <mergeCell ref="C6:D6"/>
  </mergeCells>
  <conditionalFormatting sqref="B8:B9">
    <cfRule type="expression" dxfId="53" priority="112" stopIfTrue="1">
      <formula>B8=""</formula>
    </cfRule>
    <cfRule type="expression" dxfId="52" priority="114" stopIfTrue="1">
      <formula>B8=""</formula>
    </cfRule>
  </conditionalFormatting>
  <conditionalFormatting sqref="B9:B11">
    <cfRule type="expression" dxfId="51" priority="104" stopIfTrue="1">
      <formula>B9=""</formula>
    </cfRule>
  </conditionalFormatting>
  <conditionalFormatting sqref="B10:B11">
    <cfRule type="expression" dxfId="50" priority="102" stopIfTrue="1">
      <formula>B10=""</formula>
    </cfRule>
  </conditionalFormatting>
  <conditionalFormatting sqref="B11:B12">
    <cfRule type="expression" dxfId="49" priority="98" stopIfTrue="1">
      <formula>B11=""</formula>
    </cfRule>
  </conditionalFormatting>
  <conditionalFormatting sqref="B18">
    <cfRule type="expression" dxfId="48" priority="9" stopIfTrue="1">
      <formula>B18=""</formula>
    </cfRule>
    <cfRule type="expression" dxfId="47" priority="10" stopIfTrue="1">
      <formula>B18=""</formula>
    </cfRule>
  </conditionalFormatting>
  <conditionalFormatting sqref="B18:B19">
    <cfRule type="expression" dxfId="46" priority="7" stopIfTrue="1">
      <formula>B18=""</formula>
    </cfRule>
  </conditionalFormatting>
  <conditionalFormatting sqref="B20">
    <cfRule type="expression" dxfId="45" priority="5" stopIfTrue="1">
      <formula>B20=""</formula>
    </cfRule>
  </conditionalFormatting>
  <conditionalFormatting sqref="B12:C12">
    <cfRule type="expression" dxfId="44" priority="16" stopIfTrue="1">
      <formula>B12=""</formula>
    </cfRule>
  </conditionalFormatting>
  <conditionalFormatting sqref="B20:C20">
    <cfRule type="expression" dxfId="43" priority="4" stopIfTrue="1">
      <formula>B20=""</formula>
    </cfRule>
  </conditionalFormatting>
  <conditionalFormatting sqref="B20:C21">
    <cfRule type="expression" dxfId="42" priority="2" stopIfTrue="1">
      <formula>B20=""</formula>
    </cfRule>
  </conditionalFormatting>
  <conditionalFormatting sqref="B17:F17">
    <cfRule type="expression" dxfId="41" priority="11" stopIfTrue="1">
      <formula>B17=""</formula>
    </cfRule>
    <cfRule type="expression" dxfId="40" priority="12" stopIfTrue="1">
      <formula>B17=""</formula>
    </cfRule>
  </conditionalFormatting>
  <conditionalFormatting sqref="B19:F19">
    <cfRule type="expression" dxfId="39" priority="6" stopIfTrue="1">
      <formula>B19=""</formula>
    </cfRule>
  </conditionalFormatting>
  <conditionalFormatting sqref="B21:F21">
    <cfRule type="expression" dxfId="38" priority="1" stopIfTrue="1">
      <formula>B21=""</formula>
    </cfRule>
  </conditionalFormatting>
  <conditionalFormatting sqref="C8:C9">
    <cfRule type="expression" dxfId="37" priority="19" stopIfTrue="1">
      <formula>C8=""</formula>
    </cfRule>
    <cfRule type="expression" dxfId="36" priority="20" stopIfTrue="1">
      <formula>C8=""</formula>
    </cfRule>
  </conditionalFormatting>
  <conditionalFormatting sqref="C9:C11">
    <cfRule type="expression" dxfId="35" priority="15" stopIfTrue="1">
      <formula>C9=""</formula>
    </cfRule>
  </conditionalFormatting>
  <conditionalFormatting sqref="C10:C11">
    <cfRule type="expression" dxfId="34" priority="14" stopIfTrue="1">
      <formula>C10=""</formula>
    </cfRule>
  </conditionalFormatting>
  <conditionalFormatting sqref="C11">
    <cfRule type="expression" dxfId="33" priority="13" stopIfTrue="1">
      <formula>C11=""</formula>
    </cfRule>
  </conditionalFormatting>
  <conditionalFormatting sqref="C12">
    <cfRule type="expression" dxfId="32" priority="17" stopIfTrue="1">
      <formula>C12=""</formula>
    </cfRule>
  </conditionalFormatting>
  <conditionalFormatting sqref="C18">
    <cfRule type="expression" dxfId="31" priority="31" stopIfTrue="1">
      <formula>C18=""</formula>
    </cfRule>
  </conditionalFormatting>
  <conditionalFormatting sqref="C18:C20">
    <cfRule type="expression" dxfId="30" priority="27" stopIfTrue="1">
      <formula>C18=""</formula>
    </cfRule>
  </conditionalFormatting>
  <conditionalFormatting sqref="C18:D18">
    <cfRule type="expression" dxfId="29" priority="32" stopIfTrue="1">
      <formula>C18=""</formula>
    </cfRule>
  </conditionalFormatting>
  <conditionalFormatting sqref="D8:D12 F9">
    <cfRule type="expression" dxfId="28" priority="91" stopIfTrue="1">
      <formula>D8=""</formula>
    </cfRule>
    <cfRule type="expression" dxfId="27" priority="92" stopIfTrue="1">
      <formula>D8=""</formula>
    </cfRule>
  </conditionalFormatting>
  <conditionalFormatting sqref="D18">
    <cfRule type="expression" dxfId="26" priority="57" stopIfTrue="1">
      <formula>D18=""</formula>
    </cfRule>
    <cfRule type="expression" dxfId="25" priority="56" stopIfTrue="1">
      <formula>D18=""</formula>
    </cfRule>
  </conditionalFormatting>
  <conditionalFormatting sqref="D19:D21">
    <cfRule type="expression" dxfId="24" priority="60" stopIfTrue="1">
      <formula>D19=""</formula>
    </cfRule>
  </conditionalFormatting>
  <conditionalFormatting sqref="D20">
    <cfRule type="expression" dxfId="23" priority="59" stopIfTrue="1">
      <formula>D20=""</formula>
    </cfRule>
    <cfRule type="expression" dxfId="22" priority="58" stopIfTrue="1">
      <formula>D20=""</formula>
    </cfRule>
  </conditionalFormatting>
  <conditionalFormatting sqref="D22">
    <cfRule type="expression" dxfId="21" priority="53" stopIfTrue="1">
      <formula>D22=""</formula>
    </cfRule>
    <cfRule type="expression" dxfId="20" priority="54" stopIfTrue="1">
      <formula>D22=""</formula>
    </cfRule>
    <cfRule type="expression" dxfId="19" priority="52" stopIfTrue="1">
      <formula>D22=""</formula>
    </cfRule>
  </conditionalFormatting>
  <conditionalFormatting sqref="D9:F9 D11:F11">
    <cfRule type="expression" dxfId="18" priority="49" stopIfTrue="1">
      <formula>D9=""</formula>
    </cfRule>
  </conditionalFormatting>
  <conditionalFormatting sqref="E9 E11">
    <cfRule type="expression" dxfId="17" priority="48" stopIfTrue="1">
      <formula>E9=""</formula>
    </cfRule>
    <cfRule type="expression" dxfId="16" priority="47" stopIfTrue="1">
      <formula>E9=""</formula>
    </cfRule>
  </conditionalFormatting>
  <conditionalFormatting sqref="E18:F18">
    <cfRule type="expression" dxfId="15" priority="78" stopIfTrue="1">
      <formula>E18=""</formula>
    </cfRule>
    <cfRule type="expression" dxfId="14" priority="80" stopIfTrue="1">
      <formula>E18=""</formula>
    </cfRule>
  </conditionalFormatting>
  <conditionalFormatting sqref="E18:F20">
    <cfRule type="expression" dxfId="13" priority="70" stopIfTrue="1">
      <formula>E18=""</formula>
    </cfRule>
  </conditionalFormatting>
  <conditionalFormatting sqref="E20:F20">
    <cfRule type="expression" dxfId="12" priority="68" stopIfTrue="1">
      <formula>E20=""</formula>
    </cfRule>
  </conditionalFormatting>
  <conditionalFormatting sqref="E20:F21">
    <cfRule type="expression" dxfId="11" priority="64" stopIfTrue="1">
      <formula>E20=""</formula>
    </cfRule>
  </conditionalFormatting>
  <conditionalFormatting sqref="E8:G8 E10 E12">
    <cfRule type="expression" dxfId="10" priority="51" stopIfTrue="1">
      <formula>E8=""</formula>
    </cfRule>
  </conditionalFormatting>
  <conditionalFormatting sqref="E8:G8 E10:G10 E12:G12">
    <cfRule type="expression" dxfId="9" priority="50" stopIfTrue="1">
      <formula>E8=""</formula>
    </cfRule>
  </conditionalFormatting>
  <conditionalFormatting sqref="F10:F12">
    <cfRule type="expression" dxfId="8" priority="95" stopIfTrue="1">
      <formula>F10=""</formula>
    </cfRule>
  </conditionalFormatting>
  <conditionalFormatting sqref="F11">
    <cfRule type="expression" dxfId="7" priority="94" stopIfTrue="1">
      <formula>F11=""</formula>
    </cfRule>
  </conditionalFormatting>
  <conditionalFormatting sqref="G9">
    <cfRule type="expression" dxfId="6" priority="115" stopIfTrue="1">
      <formula>G9=""</formula>
    </cfRule>
    <cfRule type="expression" dxfId="5" priority="113" stopIfTrue="1">
      <formula>G9=""</formula>
    </cfRule>
  </conditionalFormatting>
  <conditionalFormatting sqref="G9:G11">
    <cfRule type="expression" dxfId="4" priority="105" stopIfTrue="1">
      <formula>G9=""</formula>
    </cfRule>
  </conditionalFormatting>
  <conditionalFormatting sqref="G11">
    <cfRule type="expression" dxfId="3" priority="103" stopIfTrue="1">
      <formula>G11=""</formula>
    </cfRule>
  </conditionalFormatting>
  <conditionalFormatting sqref="G11:G12">
    <cfRule type="expression" dxfId="2" priority="99" stopIfTrue="1">
      <formula>G11=""</formula>
    </cfRule>
  </conditionalFormatting>
  <dataValidations count="6">
    <dataValidation type="decimal" allowBlank="1" showInputMessage="1" showErrorMessage="1" sqref="F8:G12" xr:uid="{B0D37DD2-E3C3-4DBA-B119-BC481575AC22}">
      <formula1>0</formula1>
      <formula2>1000</formula2>
    </dataValidation>
    <dataValidation type="whole" operator="greaterThan" allowBlank="1" showInputMessage="1" showErrorMessage="1" sqref="D9:D12" xr:uid="{F785BF59-16C6-4B04-BFC5-5C0206E1F506}">
      <formula1>C9</formula1>
    </dataValidation>
    <dataValidation type="decimal" allowBlank="1" showInputMessage="1" showErrorMessage="1" sqref="G7 D16:D21 E16:F16" xr:uid="{D22ADDD9-142C-4726-981E-DE25760C5193}">
      <formula1>-10</formula1>
      <formula2>10</formula2>
    </dataValidation>
    <dataValidation operator="greaterThan" allowBlank="1" showInputMessage="1" showErrorMessage="1" sqref="E17:F21" xr:uid="{58F02B14-5C81-4C8B-BEED-C344DD405D82}"/>
    <dataValidation type="decimal" allowBlank="1" showInputMessage="1" showErrorMessage="1" sqref="E22:F22" xr:uid="{A3F3B4B9-6BD3-4D66-A14A-EE4E435C2358}">
      <formula1>0</formula1>
      <formula2>200</formula2>
    </dataValidation>
    <dataValidation operator="greaterThanOrEqual" allowBlank="1" showErrorMessage="1" errorTitle="Fehler" error="Bitte wählen Sie ein gültiges Format." prompt="Value in million CHF" sqref="D22" xr:uid="{E8DC9947-3F59-4811-AC14-794F94FF972F}"/>
  </dataValidations>
  <pageMargins left="0.7" right="0.7" top="0.75" bottom="0.75" header="0.3" footer="0.3"/>
  <pageSetup paperSize="9" orientation="landscape" r:id="rId1"/>
  <ignoredErrors>
    <ignoredError sqref="D22" formulaRange="1"/>
  </ignoredError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CC3A1-02E4-4AC8-8AB7-7E3E716F2300}">
  <dimension ref="A1:H51"/>
  <sheetViews>
    <sheetView workbookViewId="0"/>
  </sheetViews>
  <sheetFormatPr defaultColWidth="0" defaultRowHeight="0" customHeight="1" zeroHeight="1" x14ac:dyDescent="0.2"/>
  <cols>
    <col min="1" max="1" width="2.5" style="1" customWidth="1"/>
    <col min="2" max="2" width="20.875" style="358" customWidth="1"/>
    <col min="3" max="4" width="18.75" style="30" customWidth="1"/>
    <col min="5" max="5" width="18.75" style="359" customWidth="1"/>
    <col min="6" max="6" width="18.75" style="356" customWidth="1"/>
    <col min="7" max="7" width="13.5" style="357" customWidth="1"/>
    <col min="8" max="16384" width="9" style="54" hidden="1"/>
  </cols>
  <sheetData>
    <row r="1" spans="1:8" s="77" customFormat="1" ht="15.75" customHeight="1" x14ac:dyDescent="0.2">
      <c r="A1" s="295" t="str">
        <f>LUPKOD&amp;" "&amp;FONDNAMN</f>
        <v xml:space="preserve">LUP 2026-4 </v>
      </c>
      <c r="B1" s="1"/>
      <c r="C1" s="1"/>
      <c r="D1" s="1"/>
      <c r="E1" s="1"/>
      <c r="F1" s="1"/>
      <c r="G1" s="73"/>
      <c r="H1" s="49"/>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294" t="s">
        <v>203</v>
      </c>
      <c r="C4" s="1"/>
      <c r="D4" s="1"/>
      <c r="E4" s="1"/>
      <c r="F4" s="1"/>
      <c r="G4" s="73"/>
      <c r="H4" s="49"/>
    </row>
    <row r="5" spans="1:8" ht="33.75" customHeight="1" x14ac:dyDescent="0.2">
      <c r="B5" s="435" t="str">
        <f>"Please enter all relevant information in the yellow fields.
The question should be answered based on a time period of the last 12 months as of "&amp;Information!D5&amp;"."</f>
        <v>Please enter all relevant information in the yellow fields.
The question should be answered based on a time period of the last 12 months as of 30 September 2026.</v>
      </c>
      <c r="C5" s="435"/>
      <c r="D5" s="435"/>
      <c r="E5" s="435"/>
      <c r="F5" s="435"/>
      <c r="G5" s="49"/>
    </row>
    <row r="6" spans="1:8" ht="45" customHeight="1" x14ac:dyDescent="0.2">
      <c r="B6" s="360" t="s">
        <v>162</v>
      </c>
      <c r="C6" s="361" t="s">
        <v>163</v>
      </c>
      <c r="D6" s="360" t="s">
        <v>164</v>
      </c>
      <c r="E6" s="361" t="s">
        <v>165</v>
      </c>
      <c r="F6" s="361" t="s">
        <v>166</v>
      </c>
      <c r="G6" s="49"/>
    </row>
    <row r="7" spans="1:8" ht="15" customHeight="1" x14ac:dyDescent="0.2">
      <c r="B7" s="338"/>
      <c r="C7" s="339"/>
      <c r="D7" s="340"/>
      <c r="E7" s="341"/>
      <c r="F7" s="342"/>
      <c r="G7" s="49"/>
    </row>
    <row r="8" spans="1:8" ht="15" customHeight="1" x14ac:dyDescent="0.2">
      <c r="B8" s="343"/>
      <c r="C8" s="344"/>
      <c r="D8" s="345"/>
      <c r="E8" s="346"/>
      <c r="F8" s="347"/>
      <c r="G8" s="49"/>
    </row>
    <row r="9" spans="1:8" ht="15" customHeight="1" x14ac:dyDescent="0.2">
      <c r="B9" s="338"/>
      <c r="C9" s="339"/>
      <c r="D9" s="340"/>
      <c r="E9" s="341"/>
      <c r="F9" s="342"/>
      <c r="G9" s="49"/>
    </row>
    <row r="10" spans="1:8" ht="15" customHeight="1" x14ac:dyDescent="0.2">
      <c r="B10" s="343"/>
      <c r="C10" s="344"/>
      <c r="D10" s="348" t="s">
        <v>167</v>
      </c>
      <c r="E10" s="346"/>
      <c r="F10" s="347"/>
      <c r="G10" s="49"/>
    </row>
    <row r="11" spans="1:8" ht="15" customHeight="1" x14ac:dyDescent="0.2">
      <c r="B11" s="338"/>
      <c r="C11" s="339"/>
      <c r="D11" s="340"/>
      <c r="E11" s="341"/>
      <c r="F11" s="342"/>
      <c r="G11" s="49"/>
    </row>
    <row r="12" spans="1:8" ht="15" customHeight="1" x14ac:dyDescent="0.2">
      <c r="B12" s="343"/>
      <c r="C12" s="344"/>
      <c r="D12" s="345"/>
      <c r="E12" s="346"/>
      <c r="F12" s="347"/>
      <c r="G12" s="49"/>
    </row>
    <row r="13" spans="1:8" ht="15" customHeight="1" x14ac:dyDescent="0.2">
      <c r="B13" s="338"/>
      <c r="C13" s="339"/>
      <c r="D13" s="340"/>
      <c r="E13" s="341"/>
      <c r="F13" s="342"/>
      <c r="G13" s="49"/>
    </row>
    <row r="14" spans="1:8" ht="15" customHeight="1" x14ac:dyDescent="0.2">
      <c r="B14" s="343"/>
      <c r="C14" s="344"/>
      <c r="D14" s="345"/>
      <c r="E14" s="346"/>
      <c r="F14" s="347"/>
      <c r="G14" s="49"/>
    </row>
    <row r="15" spans="1:8" ht="15" customHeight="1" x14ac:dyDescent="0.2">
      <c r="B15" s="338"/>
      <c r="C15" s="339"/>
      <c r="D15" s="340"/>
      <c r="E15" s="341"/>
      <c r="F15" s="342"/>
      <c r="G15" s="49"/>
    </row>
    <row r="16" spans="1:8" ht="15" customHeight="1" x14ac:dyDescent="0.2">
      <c r="B16" s="343"/>
      <c r="C16" s="344"/>
      <c r="D16" s="345"/>
      <c r="E16" s="346"/>
      <c r="F16" s="347"/>
      <c r="G16" s="49"/>
    </row>
    <row r="17" spans="2:7" ht="15" customHeight="1" x14ac:dyDescent="0.2">
      <c r="B17" s="338"/>
      <c r="C17" s="339"/>
      <c r="D17" s="340"/>
      <c r="E17" s="341"/>
      <c r="F17" s="342"/>
      <c r="G17" s="49"/>
    </row>
    <row r="18" spans="2:7" ht="15" customHeight="1" x14ac:dyDescent="0.2">
      <c r="B18" s="343"/>
      <c r="C18" s="344"/>
      <c r="D18" s="345"/>
      <c r="E18" s="346"/>
      <c r="F18" s="347"/>
      <c r="G18" s="49"/>
    </row>
    <row r="19" spans="2:7" ht="15" customHeight="1" x14ac:dyDescent="0.2">
      <c r="B19" s="338"/>
      <c r="C19" s="339"/>
      <c r="D19" s="340"/>
      <c r="E19" s="341"/>
      <c r="F19" s="342"/>
      <c r="G19" s="49"/>
    </row>
    <row r="20" spans="2:7" ht="15" customHeight="1" x14ac:dyDescent="0.2">
      <c r="B20" s="343"/>
      <c r="C20" s="344"/>
      <c r="D20" s="345"/>
      <c r="E20" s="346"/>
      <c r="F20" s="347"/>
      <c r="G20" s="49"/>
    </row>
    <row r="21" spans="2:7" ht="15" customHeight="1" x14ac:dyDescent="0.2">
      <c r="B21" s="338"/>
      <c r="C21" s="339"/>
      <c r="D21" s="340"/>
      <c r="E21" s="341"/>
      <c r="F21" s="342"/>
      <c r="G21" s="49"/>
    </row>
    <row r="22" spans="2:7" ht="15" customHeight="1" x14ac:dyDescent="0.2">
      <c r="B22" s="343"/>
      <c r="C22" s="344"/>
      <c r="D22" s="345"/>
      <c r="E22" s="346"/>
      <c r="F22" s="347"/>
      <c r="G22" s="49"/>
    </row>
    <row r="23" spans="2:7" ht="15" customHeight="1" x14ac:dyDescent="0.2">
      <c r="B23" s="338"/>
      <c r="C23" s="339"/>
      <c r="D23" s="340"/>
      <c r="E23" s="341"/>
      <c r="F23" s="342"/>
      <c r="G23" s="49"/>
    </row>
    <row r="24" spans="2:7" ht="15" customHeight="1" x14ac:dyDescent="0.2">
      <c r="B24" s="343"/>
      <c r="C24" s="344"/>
      <c r="D24" s="345"/>
      <c r="E24" s="346"/>
      <c r="F24" s="347"/>
      <c r="G24" s="49"/>
    </row>
    <row r="25" spans="2:7" ht="15" customHeight="1" x14ac:dyDescent="0.2">
      <c r="B25" s="338"/>
      <c r="C25" s="339"/>
      <c r="D25" s="340"/>
      <c r="E25" s="341"/>
      <c r="F25" s="342"/>
      <c r="G25" s="49"/>
    </row>
    <row r="26" spans="2:7" ht="15" customHeight="1" x14ac:dyDescent="0.2">
      <c r="B26" s="343"/>
      <c r="C26" s="344"/>
      <c r="D26" s="345"/>
      <c r="E26" s="346"/>
      <c r="F26" s="347"/>
      <c r="G26" s="49"/>
    </row>
    <row r="27" spans="2:7" ht="15" customHeight="1" x14ac:dyDescent="0.2">
      <c r="B27" s="338"/>
      <c r="C27" s="339"/>
      <c r="D27" s="340"/>
      <c r="E27" s="341"/>
      <c r="F27" s="342"/>
      <c r="G27" s="49"/>
    </row>
    <row r="28" spans="2:7" ht="15" customHeight="1" x14ac:dyDescent="0.2">
      <c r="B28" s="343"/>
      <c r="C28" s="344"/>
      <c r="D28" s="345"/>
      <c r="E28" s="346"/>
      <c r="F28" s="347"/>
      <c r="G28" s="49"/>
    </row>
    <row r="29" spans="2:7" ht="15" customHeight="1" x14ac:dyDescent="0.2">
      <c r="B29" s="338"/>
      <c r="C29" s="339"/>
      <c r="D29" s="340"/>
      <c r="E29" s="341"/>
      <c r="F29" s="342"/>
      <c r="G29" s="49"/>
    </row>
    <row r="30" spans="2:7" ht="15" customHeight="1" x14ac:dyDescent="0.2">
      <c r="B30" s="343"/>
      <c r="C30" s="344"/>
      <c r="D30" s="345"/>
      <c r="E30" s="346"/>
      <c r="F30" s="347"/>
      <c r="G30" s="49"/>
    </row>
    <row r="31" spans="2:7" ht="15" customHeight="1" x14ac:dyDescent="0.2">
      <c r="B31" s="338"/>
      <c r="C31" s="339"/>
      <c r="D31" s="340"/>
      <c r="E31" s="341"/>
      <c r="F31" s="342"/>
      <c r="G31" s="49"/>
    </row>
    <row r="32" spans="2:7" ht="15" customHeight="1" x14ac:dyDescent="0.2">
      <c r="B32" s="343"/>
      <c r="C32" s="344"/>
      <c r="D32" s="345"/>
      <c r="E32" s="346"/>
      <c r="F32" s="347"/>
      <c r="G32" s="49"/>
    </row>
    <row r="33" spans="2:7" ht="15" customHeight="1" x14ac:dyDescent="0.2">
      <c r="B33" s="338"/>
      <c r="C33" s="339"/>
      <c r="D33" s="340"/>
      <c r="E33" s="341"/>
      <c r="F33" s="342"/>
      <c r="G33" s="49"/>
    </row>
    <row r="34" spans="2:7" ht="15" customHeight="1" x14ac:dyDescent="0.2">
      <c r="B34" s="343"/>
      <c r="C34" s="344"/>
      <c r="D34" s="345"/>
      <c r="E34" s="346"/>
      <c r="F34" s="347"/>
      <c r="G34" s="49"/>
    </row>
    <row r="35" spans="2:7" ht="15" customHeight="1" x14ac:dyDescent="0.2">
      <c r="B35" s="338"/>
      <c r="C35" s="339"/>
      <c r="D35" s="340"/>
      <c r="E35" s="341"/>
      <c r="F35" s="342"/>
      <c r="G35" s="49"/>
    </row>
    <row r="36" spans="2:7" ht="15" customHeight="1" x14ac:dyDescent="0.2">
      <c r="B36" s="343"/>
      <c r="C36" s="344"/>
      <c r="D36" s="345"/>
      <c r="E36" s="346"/>
      <c r="F36" s="347"/>
      <c r="G36" s="49"/>
    </row>
    <row r="37" spans="2:7" ht="15" customHeight="1" x14ac:dyDescent="0.2">
      <c r="B37" s="338"/>
      <c r="C37" s="339"/>
      <c r="D37" s="340"/>
      <c r="E37" s="341"/>
      <c r="F37" s="342"/>
      <c r="G37" s="49"/>
    </row>
    <row r="38" spans="2:7" ht="15" customHeight="1" x14ac:dyDescent="0.2">
      <c r="B38" s="343"/>
      <c r="C38" s="344"/>
      <c r="D38" s="345"/>
      <c r="E38" s="346"/>
      <c r="F38" s="347"/>
      <c r="G38" s="49"/>
    </row>
    <row r="39" spans="2:7" ht="15" customHeight="1" x14ac:dyDescent="0.2">
      <c r="B39" s="338"/>
      <c r="C39" s="339"/>
      <c r="D39" s="340"/>
      <c r="E39" s="341"/>
      <c r="F39" s="342"/>
      <c r="G39" s="49"/>
    </row>
    <row r="40" spans="2:7" ht="15" customHeight="1" x14ac:dyDescent="0.2">
      <c r="B40" s="343"/>
      <c r="C40" s="344"/>
      <c r="D40" s="345"/>
      <c r="E40" s="346"/>
      <c r="F40" s="347"/>
      <c r="G40" s="49"/>
    </row>
    <row r="41" spans="2:7" ht="15" customHeight="1" x14ac:dyDescent="0.2">
      <c r="B41" s="338"/>
      <c r="C41" s="339"/>
      <c r="D41" s="340"/>
      <c r="E41" s="341"/>
      <c r="F41" s="342"/>
      <c r="G41" s="49"/>
    </row>
    <row r="42" spans="2:7" ht="15" customHeight="1" x14ac:dyDescent="0.2">
      <c r="B42" s="343"/>
      <c r="C42" s="344"/>
      <c r="D42" s="345"/>
      <c r="E42" s="346"/>
      <c r="F42" s="347"/>
      <c r="G42" s="49"/>
    </row>
    <row r="43" spans="2:7" ht="15" customHeight="1" x14ac:dyDescent="0.2">
      <c r="B43" s="338"/>
      <c r="C43" s="339"/>
      <c r="D43" s="340"/>
      <c r="E43" s="341"/>
      <c r="F43" s="342"/>
      <c r="G43" s="49"/>
    </row>
    <row r="44" spans="2:7" ht="15" customHeight="1" x14ac:dyDescent="0.2">
      <c r="B44" s="343"/>
      <c r="C44" s="344"/>
      <c r="D44" s="345"/>
      <c r="E44" s="346"/>
      <c r="F44" s="347"/>
      <c r="G44" s="49"/>
    </row>
    <row r="45" spans="2:7" ht="15" customHeight="1" x14ac:dyDescent="0.2">
      <c r="B45" s="338"/>
      <c r="C45" s="339"/>
      <c r="D45" s="340"/>
      <c r="E45" s="341"/>
      <c r="F45" s="342"/>
      <c r="G45" s="49"/>
    </row>
    <row r="46" spans="2:7" ht="15" customHeight="1" x14ac:dyDescent="0.2">
      <c r="B46" s="343"/>
      <c r="C46" s="344"/>
      <c r="D46" s="345"/>
      <c r="E46" s="346"/>
      <c r="F46" s="347"/>
      <c r="G46" s="49"/>
    </row>
    <row r="47" spans="2:7" ht="15" customHeight="1" x14ac:dyDescent="0.2">
      <c r="B47" s="338"/>
      <c r="C47" s="339"/>
      <c r="D47" s="340"/>
      <c r="E47" s="341"/>
      <c r="F47" s="342"/>
      <c r="G47" s="49"/>
    </row>
    <row r="48" spans="2:7" ht="15" customHeight="1" x14ac:dyDescent="0.2">
      <c r="B48" s="343"/>
      <c r="C48" s="344"/>
      <c r="D48" s="345"/>
      <c r="E48" s="346"/>
      <c r="F48" s="347"/>
      <c r="G48" s="49"/>
    </row>
    <row r="49" spans="1:7" ht="15" customHeight="1" x14ac:dyDescent="0.2">
      <c r="B49" s="349"/>
      <c r="C49" s="350"/>
      <c r="D49" s="351"/>
      <c r="E49" s="352"/>
      <c r="F49" s="353"/>
      <c r="G49" s="49"/>
    </row>
    <row r="50" spans="1:7" s="356" customFormat="1" ht="11.25" x14ac:dyDescent="0.2">
      <c r="A50" s="1"/>
      <c r="B50" s="354"/>
      <c r="C50" s="30"/>
      <c r="D50" s="29"/>
      <c r="E50" s="355"/>
      <c r="G50" s="357"/>
    </row>
    <row r="51" spans="1:7" s="356" customFormat="1" ht="11.25" x14ac:dyDescent="0.2">
      <c r="A51" s="1"/>
      <c r="B51" s="358"/>
      <c r="C51" s="30"/>
      <c r="D51" s="30"/>
      <c r="E51" s="359"/>
      <c r="G51" s="357"/>
    </row>
  </sheetData>
  <sheetProtection algorithmName="SHA-512" hashValue="QdyUmfE2m3ADXHeKF7SHzztura6W2D2zRlI88jt5ZWLFsv8xTX2RRG+GirJk5p++PWaFloVtj7RItBTMxeoyYQ==" saltValue="NMgg3fZNfEBDTJ2DyT0tVw==" spinCount="100000" sheet="1" objects="1" scenarios="1"/>
  <mergeCells count="1">
    <mergeCell ref="B5:F5"/>
  </mergeCells>
  <conditionalFormatting sqref="B7:F7 B9:F9 B11:F11 B13:F13 B15:F15 B17:F17 B19:F19 B21:F21 B23:F23 B25:F25 B27:F27 B29:F29 B31:F31 B33:F33 B35:F35 B37:F37 B39:F39 B41:F41 B43:F43 B45:F45 B47:F47 B49:F49">
    <cfRule type="expression" dxfId="1" priority="1" stopIfTrue="1">
      <formula>B7=""</formula>
    </cfRule>
  </conditionalFormatting>
  <conditionalFormatting sqref="B8:F8 B10:F10 B12:F12 B14:F14 B16:F16 B18:F18 B20:F20 B22:F22 B24:F24 B26:F26 B28:F28 B30:F30 B32:F32 B34:F34 B36:F36 B38:F38 B40:F40 B42:F42 B44:F44 B46:F46 B48:F48">
    <cfRule type="expression" dxfId="0" priority="2" stopIfTrue="1">
      <formula>B8=""</formula>
    </cfRule>
  </conditionalFormatting>
  <dataValidations count="3">
    <dataValidation type="list" allowBlank="1" showInputMessage="1" showErrorMessage="1" sqref="D7:D49" xr:uid="{86DBAF07-CC2E-4844-86F7-FBBB7269DB07}">
      <formula1>"Variable,Fixed"</formula1>
    </dataValidation>
    <dataValidation type="list" allowBlank="1" showInputMessage="1" showErrorMessage="1" sqref="E7:E49" xr:uid="{680E605B-C9D6-4D36-B801-A59061E81298}">
      <formula1>"Yes,No"</formula1>
    </dataValidation>
    <dataValidation operator="greaterThanOrEqual" allowBlank="1" showInputMessage="1" showErrorMessage="1" sqref="B7:C1048576" xr:uid="{C2D5A85E-99FF-4B73-9019-317D5A2A031B}"/>
  </dataValidations>
  <pageMargins left="0.7" right="0.7" top="0.75" bottom="0.75" header="0.3" footer="0.3"/>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9B33B-109C-4DF2-9C4A-C82A20476586}">
  <dimension ref="B1:F10"/>
  <sheetViews>
    <sheetView workbookViewId="0">
      <selection activeCell="D10" sqref="D10"/>
    </sheetView>
  </sheetViews>
  <sheetFormatPr defaultRowHeight="14.25" x14ac:dyDescent="0.2"/>
  <cols>
    <col min="1" max="1" width="2.5" style="367" customWidth="1"/>
    <col min="2" max="2" width="9" style="367"/>
    <col min="3" max="3" width="13" style="367" customWidth="1"/>
    <col min="4" max="4" width="13" style="367" bestFit="1" customWidth="1"/>
    <col min="5" max="5" width="10.125" style="367" bestFit="1" customWidth="1"/>
    <col min="6" max="6" width="13.5" style="367" bestFit="1" customWidth="1"/>
    <col min="7" max="16384" width="9" style="367"/>
  </cols>
  <sheetData>
    <row r="1" spans="2:6" ht="13.5" customHeight="1" x14ac:dyDescent="0.2"/>
    <row r="2" spans="2:6" ht="39" customHeight="1" x14ac:dyDescent="0.2"/>
    <row r="3" spans="2:6" x14ac:dyDescent="0.2">
      <c r="B3" s="367" t="s">
        <v>168</v>
      </c>
      <c r="D3" s="368" t="s">
        <v>169</v>
      </c>
    </row>
    <row r="4" spans="2:6" x14ac:dyDescent="0.2">
      <c r="B4" s="367" t="s">
        <v>170</v>
      </c>
      <c r="D4" s="369">
        <v>46295</v>
      </c>
      <c r="F4" s="370"/>
    </row>
    <row r="5" spans="2:6" x14ac:dyDescent="0.2">
      <c r="B5" s="367" t="s">
        <v>171</v>
      </c>
      <c r="D5" s="371" t="s">
        <v>217</v>
      </c>
    </row>
    <row r="6" spans="2:6" x14ac:dyDescent="0.2">
      <c r="B6" s="367" t="s">
        <v>172</v>
      </c>
      <c r="D6" s="368">
        <v>2025</v>
      </c>
    </row>
    <row r="7" spans="2:6" x14ac:dyDescent="0.2">
      <c r="B7" s="367" t="s">
        <v>173</v>
      </c>
      <c r="D7" s="368" t="s">
        <v>199</v>
      </c>
    </row>
    <row r="8" spans="2:6" x14ac:dyDescent="0.2">
      <c r="B8" s="367" t="s">
        <v>174</v>
      </c>
      <c r="D8" s="368" t="s">
        <v>200</v>
      </c>
    </row>
    <row r="9" spans="2:6" x14ac:dyDescent="0.2">
      <c r="B9" s="367" t="s">
        <v>175</v>
      </c>
      <c r="D9" s="368" t="s">
        <v>218</v>
      </c>
    </row>
    <row r="10" spans="2:6" x14ac:dyDescent="0.2">
      <c r="B10" s="367" t="s">
        <v>179</v>
      </c>
      <c r="D10" s="367" t="str">
        <f>IF(ISBLANK('Question 2.5'!C7),"", 'Question 2.5'!C7)</f>
        <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kumentstatus xmlns="718c8465-c77f-41df-8ce1-5bfa97a99351">UTKAST</Dokumentstatus>
    <Sekretessmarkering xmlns="718c8465-c77f-41df-8ce1-5bfa97a99351"/>
    <Säkerhetsklass xmlns="718c8465-c77f-41df-8ce1-5bfa97a99351">Intern</Säkerhetsklas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Brev" ma:contentTypeID="0x010100F3A2618CB1E0C540AA81EB1DDED29C7A0040AC7E8E9808514D9DC5AD404CA9CC13" ma:contentTypeVersion="14" ma:contentTypeDescription="FTN dokumentmall för att skapa brev" ma:contentTypeScope="" ma:versionID="a5e3efde7acd99c8333d43e9542b2a89">
  <xsd:schema xmlns:xsd="http://www.w3.org/2001/XMLSchema" xmlns:xs="http://www.w3.org/2001/XMLSchema" xmlns:p="http://schemas.microsoft.com/office/2006/metadata/properties" xmlns:ns2="718c8465-c77f-41df-8ce1-5bfa97a99351" targetNamespace="http://schemas.microsoft.com/office/2006/metadata/properties" ma:root="true" ma:fieldsID="b1c901368b91b7f61a1b6650ffbcf099" ns2:_="">
    <xsd:import namespace="718c8465-c77f-41df-8ce1-5bfa97a99351"/>
    <xsd:element name="properties">
      <xsd:complexType>
        <xsd:sequence>
          <xsd:element name="documentManagement">
            <xsd:complexType>
              <xsd:all>
                <xsd:element ref="ns2:Dokumentstatus" minOccurs="0"/>
                <xsd:element ref="ns2:Säkerhetsklass" minOccurs="0"/>
                <xsd:element ref="ns2:Sekretessmark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c8465-c77f-41df-8ce1-5bfa97a99351" elementFormDefault="qualified">
    <xsd:import namespace="http://schemas.microsoft.com/office/2006/documentManagement/types"/>
    <xsd:import namespace="http://schemas.microsoft.com/office/infopath/2007/PartnerControls"/>
    <xsd:element name="Dokumentstatus" ma:index="8" nillable="true" ma:displayName="Dokumentstatus" ma:default="UTKAST" ma:description="Ett dokument ska ha status utkast fram till att det godkänns av dokumentägaren." ma:format="Dropdown" ma:internalName="Dokumentstatus" ma:readOnly="false">
      <xsd:simpleType>
        <xsd:restriction base="dms:Choice">
          <xsd:enumeration value="UTKAST"/>
          <xsd:enumeration value="GODKÄND"/>
        </xsd:restriction>
      </xsd:simpleType>
    </xsd:element>
    <xsd:element name="Säkerhetsklass" ma:index="9" nillable="true" ma:displayName="Informationsklass" ma:default="Intern" ma:description="Anger vilken typ av information dokumentet innehåller och hur spridning får ske. Se PID109393 Informationsklassning – Anvisning.&#10;http://orangeriet/download/18.3ebb74d13a5948e7343154/1372924502831/PID109393_v1.0+Anvisning+informationsklassning.pdf" ma:format="Dropdown" ma:internalName="S_x00e4_kerhetsklass" ma:readOnly="false">
      <xsd:simpleType>
        <xsd:restriction base="dms:Choice">
          <xsd:enumeration value="Oklassificerad"/>
          <xsd:enumeration value="Publik"/>
          <xsd:enumeration value="Intern"/>
          <xsd:enumeration value="Känslig"/>
          <xsd:enumeration value="Mycket känslig"/>
        </xsd:restriction>
      </xsd:simpleType>
    </xsd:element>
    <xsd:element name="Sekretessmarkering" ma:index="10" nillable="true" ma:displayName="Sekretessmarkering" ma:description="Ange vilken typ av sekretess dokumentet omfattas av. om Ingen, lämna fältet blankt." ma:internalName="Sekretessmarkering" ma:readOnly="false">
      <xsd:complexType>
        <xsd:complexContent>
          <xsd:extension base="dms:MultiChoice">
            <xsd:sequence>
              <xsd:element name="Value" maxOccurs="unbounded" minOccurs="0" nillable="true">
                <xsd:simpleType>
                  <xsd:restriction base="dms:Choice">
                    <xsd:enumeration value="18 kap. 1 § (förundersökningssekretess)"/>
                    <xsd:enumeration value="18 kap. 3 § (Misstanke om brott)"/>
                    <xsd:enumeration value="18 kap. 8 §  eller 9 § (Informationssäkerhet)"/>
                    <xsd:enumeration value="21 kap. 3 § (Förföljda personer)"/>
                    <xsd:enumeration value="21 kap. 7 § (Risk för behandling i strid med GDPR)"/>
                    <xsd:enumeration value="24 kap. 8 § (Statistiksekretess)"/>
                    <xsd:enumeration value="28 kap. 1 § (Allmän socialförsäkringssekretess)"/>
                    <xsd:enumeration value="28 kap. 5 § (Socialförsäkringssekretess - fondval, efterlevandeskydd)"/>
                    <xsd:enumeration value="39 kap. 1 – 3 §§ (Sekretess i personaladministrativ verksamhet)"/>
                    <xsd:enumeration value="Annat"/>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341953-42E3-467F-8968-3BC7963E46EF}">
  <ds:schemaRefs>
    <ds:schemaRef ds:uri="http://purl.org/dc/elements/1.1/"/>
    <ds:schemaRef ds:uri="http://purl.org/dc/term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465edb57-3a11-4ff8-9c43-7dc2da403828"/>
    <ds:schemaRef ds:uri="http://purl.org/dc/dcmitype/"/>
  </ds:schemaRefs>
</ds:datastoreItem>
</file>

<file path=customXml/itemProps2.xml><?xml version="1.0" encoding="utf-8"?>
<ds:datastoreItem xmlns:ds="http://schemas.openxmlformats.org/officeDocument/2006/customXml" ds:itemID="{0C91E1AB-D475-4304-BD55-679E1B624960}">
  <ds:schemaRefs>
    <ds:schemaRef ds:uri="http://schemas.microsoft.com/sharepoint/v3/contenttype/forms"/>
  </ds:schemaRefs>
</ds:datastoreItem>
</file>

<file path=customXml/itemProps3.xml><?xml version="1.0" encoding="utf-8"?>
<ds:datastoreItem xmlns:ds="http://schemas.openxmlformats.org/officeDocument/2006/customXml" ds:itemID="{5A2F8B0B-D5E0-41EC-BC86-C01AA57D2A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9</vt:i4>
      </vt:variant>
    </vt:vector>
  </HeadingPairs>
  <TitlesOfParts>
    <vt:vector size="42" baseType="lpstr">
      <vt:lpstr>Question 2.5</vt:lpstr>
      <vt:lpstr>Question 2.6</vt:lpstr>
      <vt:lpstr>Question 2.13 Direct owners FM</vt:lpstr>
      <vt:lpstr>Question 2.13 Indirect owner FM</vt:lpstr>
      <vt:lpstr>Question 2.15 BO FM</vt:lpstr>
      <vt:lpstr>Question 2.16 BoD FM</vt:lpstr>
      <vt:lpstr>Question 2.19 Direct owners IM</vt:lpstr>
      <vt:lpstr>Question 2.19 Indirect owner IM</vt:lpstr>
      <vt:lpstr>Question 2.21 BO IM</vt:lpstr>
      <vt:lpstr>Question 2.22 BoD IM</vt:lpstr>
      <vt:lpstr>Question 5.6</vt:lpstr>
      <vt:lpstr>Question 5.7</vt:lpstr>
      <vt:lpstr>Question 5.8</vt:lpstr>
      <vt:lpstr>Question 5.9</vt:lpstr>
      <vt:lpstr>Question 5.10</vt:lpstr>
      <vt:lpstr>Question 6.1 Joined</vt:lpstr>
      <vt:lpstr>Question 6.1 Left</vt:lpstr>
      <vt:lpstr>Question 6.2</vt:lpstr>
      <vt:lpstr>Question 6.3</vt:lpstr>
      <vt:lpstr>Question 7.5</vt:lpstr>
      <vt:lpstr>Question 7.6</vt:lpstr>
      <vt:lpstr>Question 7.7</vt:lpstr>
      <vt:lpstr>Question 8.4</vt:lpstr>
      <vt:lpstr>Question 9.2</vt:lpstr>
      <vt:lpstr>Question 10.4</vt:lpstr>
      <vt:lpstr>Question 10.6</vt:lpstr>
      <vt:lpstr>Question 11.5</vt:lpstr>
      <vt:lpstr>Question 13.1 Composite</vt:lpstr>
      <vt:lpstr>Question 13.2 The Fund</vt:lpstr>
      <vt:lpstr>Question 13.2 Composite</vt:lpstr>
      <vt:lpstr>Question 14.1</vt:lpstr>
      <vt:lpstr>Question 14.2</vt:lpstr>
      <vt:lpstr>Information</vt:lpstr>
      <vt:lpstr>Ccy</vt:lpstr>
      <vt:lpstr>DataDate</vt:lpstr>
      <vt:lpstr>DataDateStr</vt:lpstr>
      <vt:lpstr>FiveYear</vt:lpstr>
      <vt:lpstr>FONDNAME</vt:lpstr>
      <vt:lpstr>FONDNAMN</vt:lpstr>
      <vt:lpstr>LUPKOD</vt:lpstr>
      <vt:lpstr>OneYear</vt:lpstr>
      <vt:lpstr>ThreeYear</vt:lpstr>
    </vt:vector>
  </TitlesOfParts>
  <Manager/>
  <Company>PPCmetrics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Strub Oliver (PPCmetrics AG)</dc:creator>
  <cp:keywords>, docId:849139790956CAD6AED3E50FE6C78408</cp:keywords>
  <dc:description/>
  <cp:lastModifiedBy>Martin Groth</cp:lastModifiedBy>
  <cp:revision/>
  <dcterms:created xsi:type="dcterms:W3CDTF">2012-04-24T13:06:50Z</dcterms:created>
  <dcterms:modified xsi:type="dcterms:W3CDTF">2026-11-05T08:22:15Z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24;#docId:849139790956CAD6AED3E50FE6C78408|b25dd331-1101-4f6d-a225-7df401da5e21</vt:lpwstr>
  </property>
  <property fmtid="{D5CDD505-2E9C-101B-9397-08002B2CF9AE}" pid="3" name="Gäller för0">
    <vt:lpwstr>1;#Hela Pensionsmyndigheten|1eaa11e7-d736-4537-b624-27e16bb1c838</vt:lpwstr>
  </property>
  <property fmtid="{D5CDD505-2E9C-101B-9397-08002B2CF9AE}" pid="4" name="Processgrupp">
    <vt:lpwstr>8;#5.2.1 Utveckling av verksamhetsprocesser|b5b26edd-7950-46cd-9a57-718348ecc215</vt:lpwstr>
  </property>
  <property fmtid="{D5CDD505-2E9C-101B-9397-08002B2CF9AE}" pid="5" name="hf95c8e4ce864401a0ed1e6e433dc46e">
    <vt:lpwstr/>
  </property>
  <property fmtid="{D5CDD505-2E9C-101B-9397-08002B2CF9AE}" pid="6" name="ContentTypeId">
    <vt:lpwstr>0x010100F3A2618CB1E0C540AA81EB1DDED29C7A0040AC7E8E9808514D9DC5AD404CA9CC13</vt:lpwstr>
  </property>
  <property fmtid="{D5CDD505-2E9C-101B-9397-08002B2CF9AE}" pid="7" name="Beslutsfattare0">
    <vt:lpwstr/>
  </property>
  <property fmtid="{D5CDD505-2E9C-101B-9397-08002B2CF9AE}" pid="8" name="abc491f40c194aeca9d489bc3b2652f5">
    <vt:lpwstr>Hela Pensionsmyndigheten|1eaa11e7-d736-4537-b624-27e16bb1c838</vt:lpwstr>
  </property>
  <property fmtid="{D5CDD505-2E9C-101B-9397-08002B2CF9AE}" pid="9" name="_dlc_DocIdItemGuid">
    <vt:lpwstr>41f52576-97f7-4838-b951-38a8aed863a0</vt:lpwstr>
  </property>
  <property fmtid="{D5CDD505-2E9C-101B-9397-08002B2CF9AE}" pid="10" name="SSR_MIGRATION_STATUS">
    <vt:lpwstr>2</vt:lpwstr>
  </property>
</Properties>
</file>